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comments7.xml" ContentType="application/vnd.openxmlformats-officedocument.spreadsheetml.comments+xml"/>
  <Override PartName="/xl/theme/theme1.xml" ContentType="application/vnd.openxmlformats-officedocument.theme+xml"/>
  <Override PartName="/xl/styles.xml" ContentType="application/vnd.openxmlformats-officedocument.spreadsheetml.styles+xml"/>
  <Override PartName="/xl/worksheets/_rels/sheet7.xml.rels" ContentType="application/vnd.openxmlformats-package.relationships+xml"/>
  <Override PartName="/xl/worksheets/_rels/sheet6.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vmlDrawing1.vml" ContentType="application/vnd.openxmlformats-officedocument.vmlDrawing"/>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Read me" sheetId="1" state="visible" r:id="rId3"/>
    <sheet name="Old system (cleaned)" sheetId="2" state="visible" r:id="rId4"/>
    <sheet name="brioHR export" sheetId="3" state="visible" r:id="rId5"/>
    <sheet name="Column mapping" sheetId="4" state="visible" r:id="rId6"/>
    <sheet name="Totals check" sheetId="5" state="visible" r:id="rId7"/>
    <sheet name="Comparison" sheetId="6" state="visible" r:id="rId8"/>
    <sheet name="Discrepancy list" sheetId="7" state="visible" r:id="rId9"/>
  </sheets>
  <definedNames>
    <definedName function="false" hidden="true" localSheetId="5" name="_xlnm._FilterDatabase" vbProcedure="false">Comparison!$A$4:$AJ$34</definedName>
  </definedNames>
  <calcPr iterateCount="100" refMode="A1" iterate="false" iterateDelta="0.0001"/>
  <extLst>
    <ext xmlns:loext="http://schemas.libreoffice.org/" uri="{7626C862-2A13-11E5-B345-FEFF819CDC9F}">
      <loext:extCalcPr stringRefSyntax="ExcelA1"/>
    </ext>
  </extLst>
</workbook>
</file>

<file path=xl/comments7.xml><?xml version="1.0" encoding="utf-8"?>
<comments xmlns="http://schemas.openxmlformats.org/spreadsheetml/2006/main" xmlns:xdr="http://schemas.openxmlformats.org/drawingml/2006/spreadsheetDrawing">
  <authors>
    <author>Unknown Author</author>
  </authors>
  <commentList>
    <comment ref="E4" authorId="0">
      <text>
        <r>
          <rPr>
            <sz val="10"/>
            <rFont val="Arial"/>
            <family val="2"/>
          </rPr>
          <t xml:space="preserve">Old system net pay shown for reference.</t>
        </r>
      </text>
    </comment>
  </commentList>
</comments>
</file>

<file path=xl/sharedStrings.xml><?xml version="1.0" encoding="utf-8"?>
<sst xmlns="http://schemas.openxmlformats.org/spreadsheetml/2006/main" count="721" uniqueCount="334">
  <si>
    <t xml:space="preserve">Answer key: checking payroll data for a large headcount (Singapore practice)</t>
  </si>
  <si>
    <t xml:space="preserve">Bayu Tech Pte Ltd is a fictional company. All names, IDs and amounts are made up. CPF uses the 2026 rate bands for wages above $750; SHG and SDL amounts are simplified. Use the CPF Contribution Calculator for real figures.</t>
  </si>
  <si>
    <t xml:space="preserve">The practice files</t>
  </si>
  <si>
    <t xml:space="preserve">1. Practice_SG_Previous_System_YTD_Payroll_Detail_Jan-Jun_2026.xlsx: the old payroll system's year-to-date report, Jan to Jun 2026, 30 employees, sorted by department.</t>
  </si>
  <si>
    <t xml:space="preserve">2. Practice_SG_brioHR_Payroll_Report_Jan-Jun_2026.xlsx: the brioHR Payroll Report (Analytics &gt; Report Builder) for the same period, after migration. It includes the Age and Tax Resident Category fields.</t>
  </si>
  <si>
    <t xml:space="preserve">Tabs in this answer key</t>
  </si>
  <si>
    <t xml:space="preserve">Old system (cleaned): the old report after clean-up: two-line columns split (CPF OW and CPF AW, E'SHG and FUND), group headings, subtotals and blank rows removed, one row per employee.</t>
  </si>
  <si>
    <t xml:space="preserve">brioHR export: the brioHR report as exported, without the Total row.</t>
  </si>
  <si>
    <t xml:space="preserve">Column mapping: which old system column matches which brioHR column.</t>
  </si>
  <si>
    <t xml:space="preserve">Totals check: Step 3 of the article. Compares headcount and column totals.</t>
  </si>
  <si>
    <t xml:space="preserve">Comparison: Step 4. Looks up each employee from the old system list in the brioHR export by Employee ID, and works out the differences. Age and residency come from brioHR, to help spot patterns (Step 5).</t>
  </si>
  <si>
    <t xml:space="preserve">Discrepancy list: Step 7. The list a client should send to their IM, with the pattern behind each difference.</t>
  </si>
  <si>
    <t xml:space="preserve">Tip</t>
  </si>
  <si>
    <t xml:space="preserve">Start the lookup from the old system list. An employee missing from brioHR then shows as Missing. If you start from the brioHR export, a missing employee simply isn't there, and only the headcount tells you.</t>
  </si>
  <si>
    <t xml:space="preserve">EMP NO.</t>
  </si>
  <si>
    <t xml:space="preserve">EMPLOYEE NAME</t>
  </si>
  <si>
    <t xml:space="preserve">DEPARTMENT</t>
  </si>
  <si>
    <t xml:space="preserve">BASIC</t>
  </si>
  <si>
    <t xml:space="preserve">NPL</t>
  </si>
  <si>
    <t xml:space="preserve">ADDPAY</t>
  </si>
  <si>
    <t xml:space="preserve">OT</t>
  </si>
  <si>
    <t xml:space="preserve">SHIFT</t>
  </si>
  <si>
    <t xml:space="preserve">BONUS</t>
  </si>
  <si>
    <t xml:space="preserve">OTHERS</t>
  </si>
  <si>
    <t xml:space="preserve">GROSS PAY</t>
  </si>
  <si>
    <t xml:space="preserve">CPF OW</t>
  </si>
  <si>
    <t xml:space="preserve">CPF AW</t>
  </si>
  <si>
    <t xml:space="preserve">E'CPF</t>
  </si>
  <si>
    <t xml:space="preserve">E'SHG</t>
  </si>
  <si>
    <t xml:space="preserve">FUND</t>
  </si>
  <si>
    <t xml:space="preserve">OTHERS (DED)</t>
  </si>
  <si>
    <t xml:space="preserve">NETTPAY</t>
  </si>
  <si>
    <t xml:space="preserve">R'CPF</t>
  </si>
  <si>
    <t xml:space="preserve">R'SDL</t>
  </si>
  <si>
    <t xml:space="preserve">R'FWL</t>
  </si>
  <si>
    <t xml:space="preserve">001</t>
  </si>
  <si>
    <t xml:space="preserve">RACHEL TAN HUI MIN</t>
  </si>
  <si>
    <t xml:space="preserve">Accounts</t>
  </si>
  <si>
    <t xml:space="preserve">CDAC</t>
  </si>
  <si>
    <t xml:space="preserve">002</t>
  </si>
  <si>
    <t xml:space="preserve">MUHAMMAD IRFAN BIN RAHMAT</t>
  </si>
  <si>
    <t xml:space="preserve">MBMF</t>
  </si>
  <si>
    <t xml:space="preserve">003</t>
  </si>
  <si>
    <t xml:space="preserve">DEEPA D/O RAMASAMY</t>
  </si>
  <si>
    <t xml:space="preserve">SINDA</t>
  </si>
  <si>
    <t xml:space="preserve">004</t>
  </si>
  <si>
    <t xml:space="preserve">GERALD LIM KOK WAH</t>
  </si>
  <si>
    <t xml:space="preserve">005</t>
  </si>
  <si>
    <t xml:space="preserve">NUR SYAFIQAH BINTE ALI</t>
  </si>
  <si>
    <t xml:space="preserve">006</t>
  </si>
  <si>
    <t xml:space="preserve">BENJAMIN KOH JUN WEI</t>
  </si>
  <si>
    <t xml:space="preserve">007</t>
  </si>
  <si>
    <t xml:space="preserve">JOSEPHINE DE SOUZA</t>
  </si>
  <si>
    <t xml:space="preserve">ECF</t>
  </si>
  <si>
    <t xml:space="preserve">008</t>
  </si>
  <si>
    <t xml:space="preserve">HIROSHI TANAKA</t>
  </si>
  <si>
    <t xml:space="preserve">-</t>
  </si>
  <si>
    <t xml:space="preserve">009</t>
  </si>
  <si>
    <t xml:space="preserve">SITI AMINAH BINTE OSMAN</t>
  </si>
  <si>
    <t xml:space="preserve">Operations</t>
  </si>
  <si>
    <t xml:space="preserve">010</t>
  </si>
  <si>
    <t xml:space="preserve">ONG BOON KEAT</t>
  </si>
  <si>
    <t xml:space="preserve">011</t>
  </si>
  <si>
    <t xml:space="preserve">RAJ S/O GANESAN</t>
  </si>
  <si>
    <t xml:space="preserve">012</t>
  </si>
  <si>
    <t xml:space="preserve">CHLOE NG PEI SHAN</t>
  </si>
  <si>
    <t xml:space="preserve">013</t>
  </si>
  <si>
    <t xml:space="preserve">FAIZAL BIN HAMID</t>
  </si>
  <si>
    <t xml:space="preserve">014</t>
  </si>
  <si>
    <t xml:space="preserve">LEE WEN XUAN</t>
  </si>
  <si>
    <t xml:space="preserve">015</t>
  </si>
  <si>
    <t xml:space="preserve">KUMAR S/O PILLAI</t>
  </si>
  <si>
    <t xml:space="preserve">016</t>
  </si>
  <si>
    <t xml:space="preserve">ANDREW CHUA MING HAO</t>
  </si>
  <si>
    <t xml:space="preserve">017</t>
  </si>
  <si>
    <t xml:space="preserve">AISYAH BINTE KAMAL</t>
  </si>
  <si>
    <t xml:space="preserve">018</t>
  </si>
  <si>
    <t xml:space="preserve">GOH SIEW HOON</t>
  </si>
  <si>
    <t xml:space="preserve">019</t>
  </si>
  <si>
    <t xml:space="preserve">PRIYA D/O SURESH</t>
  </si>
  <si>
    <t xml:space="preserve">020</t>
  </si>
  <si>
    <t xml:space="preserve">MARCUS YEO JIA LE</t>
  </si>
  <si>
    <t xml:space="preserve">021</t>
  </si>
  <si>
    <t xml:space="preserve">JOANNE TEO LI TING</t>
  </si>
  <si>
    <t xml:space="preserve">Sales</t>
  </si>
  <si>
    <t xml:space="preserve">022</t>
  </si>
  <si>
    <t xml:space="preserve">HAFIZ BIN SALLEH</t>
  </si>
  <si>
    <t xml:space="preserve">023</t>
  </si>
  <si>
    <t xml:space="preserve">VANESSA HO SHU TING</t>
  </si>
  <si>
    <t xml:space="preserve">024</t>
  </si>
  <si>
    <t xml:space="preserve">ARVIND S/O MENON</t>
  </si>
  <si>
    <t xml:space="preserve">025</t>
  </si>
  <si>
    <t xml:space="preserve">LIM AI LING</t>
  </si>
  <si>
    <t xml:space="preserve">026</t>
  </si>
  <si>
    <t xml:space="preserve">SEAN WONG ZHI HAO</t>
  </si>
  <si>
    <t xml:space="preserve">027</t>
  </si>
  <si>
    <t xml:space="preserve">NADIA BINTE YUSOF</t>
  </si>
  <si>
    <t xml:space="preserve">028</t>
  </si>
  <si>
    <t xml:space="preserve">DANIEL FERNANDEZ</t>
  </si>
  <si>
    <t xml:space="preserve">029</t>
  </si>
  <si>
    <t xml:space="preserve">ELIJAH CHEN YI XUAN</t>
  </si>
  <si>
    <t xml:space="preserve">030</t>
  </si>
  <si>
    <t xml:space="preserve">ISABEL CHONG MEI XIN</t>
  </si>
  <si>
    <t xml:space="preserve">Internal Id</t>
  </si>
  <si>
    <t xml:space="preserve">First Name</t>
  </si>
  <si>
    <t xml:space="preserve">Last Name</t>
  </si>
  <si>
    <t xml:space="preserve">Email</t>
  </si>
  <si>
    <t xml:space="preserve">Payroll Center</t>
  </si>
  <si>
    <t xml:space="preserve">Basic Salary</t>
  </si>
  <si>
    <t xml:space="preserve">Gross Deductions</t>
  </si>
  <si>
    <t xml:space="preserve">Gross Additions</t>
  </si>
  <si>
    <t xml:space="preserve">Bonus</t>
  </si>
  <si>
    <t xml:space="preserve">Commission</t>
  </si>
  <si>
    <t xml:space="preserve">Mobile Allowance</t>
  </si>
  <si>
    <t xml:space="preserve">Overtime (Normal Day)</t>
  </si>
  <si>
    <t xml:space="preserve">Unpaid Leaves</t>
  </si>
  <si>
    <t xml:space="preserve">Overtime (Normal Day) Hours</t>
  </si>
  <si>
    <t xml:space="preserve">Total Remuneration</t>
  </si>
  <si>
    <t xml:space="preserve">Total Allowances</t>
  </si>
  <si>
    <t xml:space="preserve">Total Additional Remuneration</t>
  </si>
  <si>
    <t xml:space="preserve">Total Overtime</t>
  </si>
  <si>
    <t xml:space="preserve">Gross Earnings</t>
  </si>
  <si>
    <t xml:space="preserve">Employee CPF</t>
  </si>
  <si>
    <t xml:space="preserve">Employee OW</t>
  </si>
  <si>
    <t xml:space="preserve">Employee AW</t>
  </si>
  <si>
    <t xml:space="preserve">Employee CDAC</t>
  </si>
  <si>
    <t xml:space="preserve">Employee ECF</t>
  </si>
  <si>
    <t xml:space="preserve">Employee MBMF</t>
  </si>
  <si>
    <t xml:space="preserve">Employee SINDA</t>
  </si>
  <si>
    <t xml:space="preserve">Total Employee Deductions</t>
  </si>
  <si>
    <t xml:space="preserve">Net Deductions</t>
  </si>
  <si>
    <t xml:space="preserve">Net Additions</t>
  </si>
  <si>
    <t xml:space="preserve">Net Pay</t>
  </si>
  <si>
    <t xml:space="preserve">Employer CPF</t>
  </si>
  <si>
    <t xml:space="preserve">Employer SDL</t>
  </si>
  <si>
    <t xml:space="preserve">Employer FWL</t>
  </si>
  <si>
    <t xml:space="preserve">Total Employer Deductions</t>
  </si>
  <si>
    <t xml:space="preserve">Tax Resident Category</t>
  </si>
  <si>
    <t xml:space="preserve">PR Effective Date</t>
  </si>
  <si>
    <t xml:space="preserve">Birth Date</t>
  </si>
  <si>
    <t xml:space="preserve">Age</t>
  </si>
  <si>
    <t xml:space="preserve">Department</t>
  </si>
  <si>
    <t xml:space="preserve">Joined Date</t>
  </si>
  <si>
    <t xml:space="preserve">Employment End Date</t>
  </si>
  <si>
    <t xml:space="preserve">Active/Inactive</t>
  </si>
  <si>
    <t xml:space="preserve">Rachel</t>
  </si>
  <si>
    <t xml:space="preserve">Tan Hui Min</t>
  </si>
  <si>
    <t xml:space="preserve">rachel.min@bayutech.example</t>
  </si>
  <si>
    <t xml:space="preserve">Bayu Tech Pte Ltd</t>
  </si>
  <si>
    <t xml:space="preserve">Singapore Citizen</t>
  </si>
  <si>
    <t xml:space="preserve">1988-04-12</t>
  </si>
  <si>
    <t xml:space="preserve">2024-03-01</t>
  </si>
  <si>
    <t xml:space="preserve">Active</t>
  </si>
  <si>
    <t xml:space="preserve">Muhammad Irfan</t>
  </si>
  <si>
    <t xml:space="preserve">Bin Rahmat</t>
  </si>
  <si>
    <t xml:space="preserve">muhammad.rahmat@bayutech.example</t>
  </si>
  <si>
    <t xml:space="preserve">1993-09-03</t>
  </si>
  <si>
    <t xml:space="preserve">Deepa</t>
  </si>
  <si>
    <t xml:space="preserve">D/O Ramasamy</t>
  </si>
  <si>
    <t xml:space="preserve">deepa.ramasamy@bayutech.example</t>
  </si>
  <si>
    <t xml:space="preserve">1990-01-22</t>
  </si>
  <si>
    <t xml:space="preserve">2022-08-15</t>
  </si>
  <si>
    <t xml:space="preserve">Gerald</t>
  </si>
  <si>
    <t xml:space="preserve">Lim Kok Wah</t>
  </si>
  <si>
    <t xml:space="preserve">gerald.wah@bayutech.example</t>
  </si>
  <si>
    <t xml:space="preserve">1968-06-30</t>
  </si>
  <si>
    <t xml:space="preserve">Nur Syafiqah</t>
  </si>
  <si>
    <t xml:space="preserve">Binte Ali</t>
  </si>
  <si>
    <t xml:space="preserve">nur.ali@bayutech.example</t>
  </si>
  <si>
    <t xml:space="preserve">1996-11-08</t>
  </si>
  <si>
    <t xml:space="preserve">Benjamin</t>
  </si>
  <si>
    <t xml:space="preserve">Koh Jun Wei</t>
  </si>
  <si>
    <t xml:space="preserve">benjamin.wei@bayutech.example</t>
  </si>
  <si>
    <t xml:space="preserve">Singapore Permanent Resident</t>
  </si>
  <si>
    <t xml:space="preserve">2019-07-01</t>
  </si>
  <si>
    <t xml:space="preserve">1985-02-17</t>
  </si>
  <si>
    <t xml:space="preserve">Josephine</t>
  </si>
  <si>
    <t xml:space="preserve">De Souza</t>
  </si>
  <si>
    <t xml:space="preserve">josephine.souza@bayutech.example</t>
  </si>
  <si>
    <t xml:space="preserve">1965-10-05</t>
  </si>
  <si>
    <t xml:space="preserve">Hiroshi</t>
  </si>
  <si>
    <t xml:space="preserve">Tanaka</t>
  </si>
  <si>
    <t xml:space="preserve">hiroshi.tanaka@bayutech.example</t>
  </si>
  <si>
    <t xml:space="preserve">Foreigner</t>
  </si>
  <si>
    <t xml:space="preserve">1982-07-19</t>
  </si>
  <si>
    <t xml:space="preserve">Siti Aminah</t>
  </si>
  <si>
    <t xml:space="preserve">Binte Osman</t>
  </si>
  <si>
    <t xml:space="preserve">siti.osman@bayutech.example</t>
  </si>
  <si>
    <t xml:space="preserve">1999-03-14</t>
  </si>
  <si>
    <t xml:space="preserve">Ong</t>
  </si>
  <si>
    <t xml:space="preserve">Boon Keat</t>
  </si>
  <si>
    <t xml:space="preserve">ong.keat@bayutech.example</t>
  </si>
  <si>
    <t xml:space="preserve">1969-12-01</t>
  </si>
  <si>
    <t xml:space="preserve">Raj</t>
  </si>
  <si>
    <t xml:space="preserve">S/O Ganesan</t>
  </si>
  <si>
    <t xml:space="preserve">raj.ganesan@bayutech.example</t>
  </si>
  <si>
    <t xml:space="preserve">1994-05-27</t>
  </si>
  <si>
    <t xml:space="preserve">Chloe</t>
  </si>
  <si>
    <t xml:space="preserve">Ng Pei Shan</t>
  </si>
  <si>
    <t xml:space="preserve">chloe.shan@bayutech.example</t>
  </si>
  <si>
    <t xml:space="preserve">1991-08-09</t>
  </si>
  <si>
    <t xml:space="preserve">Faizal</t>
  </si>
  <si>
    <t xml:space="preserve">Bin Hamid</t>
  </si>
  <si>
    <t xml:space="preserve">faizal.hamid@bayutech.example</t>
  </si>
  <si>
    <t xml:space="preserve">1964-04-25</t>
  </si>
  <si>
    <t xml:space="preserve">Lee</t>
  </si>
  <si>
    <t xml:space="preserve">Wen Xuan</t>
  </si>
  <si>
    <t xml:space="preserve">lee.xuan@bayutech.example</t>
  </si>
  <si>
    <t xml:space="preserve">1997-01-30</t>
  </si>
  <si>
    <t xml:space="preserve">Kumar</t>
  </si>
  <si>
    <t xml:space="preserve">S/O Pillai</t>
  </si>
  <si>
    <t xml:space="preserve">kumar.pillai@bayutech.example</t>
  </si>
  <si>
    <t xml:space="preserve">1967-09-16</t>
  </si>
  <si>
    <t xml:space="preserve">2026-05-31</t>
  </si>
  <si>
    <t xml:space="preserve">Inactive</t>
  </si>
  <si>
    <t xml:space="preserve">Andrew</t>
  </si>
  <si>
    <t xml:space="preserve">Chua Ming Hao</t>
  </si>
  <si>
    <t xml:space="preserve">andrew.hao@bayutech.example</t>
  </si>
  <si>
    <t xml:space="preserve">1979-03-03</t>
  </si>
  <si>
    <t xml:space="preserve">Aisyah</t>
  </si>
  <si>
    <t xml:space="preserve">Binte Kamal</t>
  </si>
  <si>
    <t xml:space="preserve">aisyah.kamal@bayutech.example</t>
  </si>
  <si>
    <t xml:space="preserve">2000-06-21</t>
  </si>
  <si>
    <t xml:space="preserve">Goh</t>
  </si>
  <si>
    <t xml:space="preserve">Siew Hoon</t>
  </si>
  <si>
    <t xml:space="preserve">goh.hoon@bayutech.example</t>
  </si>
  <si>
    <t xml:space="preserve">1966-11-11</t>
  </si>
  <si>
    <t xml:space="preserve">Priya</t>
  </si>
  <si>
    <t xml:space="preserve">D/O Suresh</t>
  </si>
  <si>
    <t xml:space="preserve">priya.suresh@bayutech.example</t>
  </si>
  <si>
    <t xml:space="preserve">2021-03-15</t>
  </si>
  <si>
    <t xml:space="preserve">1992-02-02</t>
  </si>
  <si>
    <t xml:space="preserve">Marcus</t>
  </si>
  <si>
    <t xml:space="preserve">Yeo Jia Le</t>
  </si>
  <si>
    <t xml:space="preserve">marcus.le@bayutech.example</t>
  </si>
  <si>
    <t xml:space="preserve">1986-10-28</t>
  </si>
  <si>
    <t xml:space="preserve">Joanne</t>
  </si>
  <si>
    <t xml:space="preserve">Teo Li Ting</t>
  </si>
  <si>
    <t xml:space="preserve">joanne.ting@bayutech.example</t>
  </si>
  <si>
    <t xml:space="preserve">1989-12-19</t>
  </si>
  <si>
    <t xml:space="preserve">Hafiz</t>
  </si>
  <si>
    <t xml:space="preserve">Bin Salleh</t>
  </si>
  <si>
    <t xml:space="preserve">hafiz.salleh@bayutech.example</t>
  </si>
  <si>
    <t xml:space="preserve">1995-07-07</t>
  </si>
  <si>
    <t xml:space="preserve">Vanessa</t>
  </si>
  <si>
    <t xml:space="preserve">Ho Shu Ting</t>
  </si>
  <si>
    <t xml:space="preserve">vanessa.ting@bayutech.example</t>
  </si>
  <si>
    <t xml:space="preserve">1993-04-04</t>
  </si>
  <si>
    <t xml:space="preserve">Arvind</t>
  </si>
  <si>
    <t xml:space="preserve">S/O Menon</t>
  </si>
  <si>
    <t xml:space="preserve">arvind.menon@bayutech.example</t>
  </si>
  <si>
    <t xml:space="preserve">2018-11-01</t>
  </si>
  <si>
    <t xml:space="preserve">1980-08-15</t>
  </si>
  <si>
    <t xml:space="preserve">Lim</t>
  </si>
  <si>
    <t xml:space="preserve">Ai Ling</t>
  </si>
  <si>
    <t xml:space="preserve">lim.ling@bayutech.example</t>
  </si>
  <si>
    <t xml:space="preserve">1963-05-09</t>
  </si>
  <si>
    <t xml:space="preserve">Sean</t>
  </si>
  <si>
    <t xml:space="preserve">Wong Zhi Hao</t>
  </si>
  <si>
    <t xml:space="preserve">sean.hao@bayutech.example</t>
  </si>
  <si>
    <t xml:space="preserve">1987-01-25</t>
  </si>
  <si>
    <t xml:space="preserve">Nadia</t>
  </si>
  <si>
    <t xml:space="preserve">Binte Yusof</t>
  </si>
  <si>
    <t xml:space="preserve">nadia.yusof@bayutech.example</t>
  </si>
  <si>
    <t xml:space="preserve">1998-09-30</t>
  </si>
  <si>
    <t xml:space="preserve">Daniel</t>
  </si>
  <si>
    <t xml:space="preserve">Fernandez</t>
  </si>
  <si>
    <t xml:space="preserve">daniel.fernandez@bayutech.example</t>
  </si>
  <si>
    <t xml:space="preserve">1991-03-18</t>
  </si>
  <si>
    <t xml:space="preserve">2026-04-01</t>
  </si>
  <si>
    <t xml:space="preserve">Isabel</t>
  </si>
  <si>
    <t xml:space="preserve">Chong Mei Xin</t>
  </si>
  <si>
    <t xml:space="preserve">isabel.xin@bayutech.example</t>
  </si>
  <si>
    <t xml:space="preserve">1984-06-06</t>
  </si>
  <si>
    <t xml:space="preserve">What it is</t>
  </si>
  <si>
    <t xml:space="preserve">Old system column(s)</t>
  </si>
  <si>
    <t xml:space="preserve">brioHR column(s)</t>
  </si>
  <si>
    <t xml:space="preserve">Note</t>
  </si>
  <si>
    <t xml:space="preserve">Basic salary</t>
  </si>
  <si>
    <t xml:space="preserve">Unpaid leave</t>
  </si>
  <si>
    <t xml:space="preserve">Overtime</t>
  </si>
  <si>
    <t xml:space="preserve">Allowances and commission</t>
  </si>
  <si>
    <t xml:space="preserve">Total Allowances + Commission</t>
  </si>
  <si>
    <t xml:space="preserve">Old OTHERS = mobile allowance + commission.</t>
  </si>
  <si>
    <t xml:space="preserve">Gross pay</t>
  </si>
  <si>
    <t xml:space="preserve">CPF Ordinary Wages</t>
  </si>
  <si>
    <t xml:space="preserve">OW subject to CPF, capped at $8,000 a month.</t>
  </si>
  <si>
    <t xml:space="preserve">CPF Additional Wages</t>
  </si>
  <si>
    <t xml:space="preserve">Second row under CPF OW in the old report.</t>
  </si>
  <si>
    <t xml:space="preserve">SHG contributions</t>
  </si>
  <si>
    <t xml:space="preserve">Employee CDAC + Employee ECF + Employee MBMF + Employee SINDA</t>
  </si>
  <si>
    <t xml:space="preserve">brioHR splits SHG by fund. Add the four columns, or compare fund by fund.</t>
  </si>
  <si>
    <t xml:space="preserve">Other deductions</t>
  </si>
  <si>
    <t xml:space="preserve">Loan repayments in this example.</t>
  </si>
  <si>
    <t xml:space="preserve">Net pay</t>
  </si>
  <si>
    <t xml:space="preserve">SDL</t>
  </si>
  <si>
    <t xml:space="preserve">FWL</t>
  </si>
  <si>
    <t xml:space="preserve">No FWL in this example.</t>
  </si>
  <si>
    <t xml:space="preserve">Step 3: compare the totals first</t>
  </si>
  <si>
    <t xml:space="preserve">Item</t>
  </si>
  <si>
    <t xml:space="preserve">Old system</t>
  </si>
  <si>
    <t xml:space="preserve">brioHR</t>
  </si>
  <si>
    <t xml:space="preserve">Difference</t>
  </si>
  <si>
    <t xml:space="preserve">Match?</t>
  </si>
  <si>
    <t xml:space="preserve">Headcount</t>
  </si>
  <si>
    <t xml:space="preserve">Headcount and several totals don't match, so go on to the Comparison tab to find which employees cause it.</t>
  </si>
  <si>
    <t xml:space="preserve">Step 4: match employees by Employee ID and find the differences</t>
  </si>
  <si>
    <t xml:space="preserve">brioHR values are looked up from the brioHR export with INDEX and MATCH on the Employee ID. Filter the Status column to anything other than OK, then sort by Age (Step 5).</t>
  </si>
  <si>
    <t xml:space="preserve">Difference (brioHR minus old system)</t>
  </si>
  <si>
    <t xml:space="preserve">Employee ID</t>
  </si>
  <si>
    <t xml:space="preserve">Name</t>
  </si>
  <si>
    <t xml:space="preserve">Age (brioHR)</t>
  </si>
  <si>
    <t xml:space="preserve">Residency (brioHR)</t>
  </si>
  <si>
    <t xml:space="preserve">Basic</t>
  </si>
  <si>
    <t xml:space="preserve">Ee CPF</t>
  </si>
  <si>
    <t xml:space="preserve">Ee SHG</t>
  </si>
  <si>
    <t xml:space="preserve">Er CPF</t>
  </si>
  <si>
    <t xml:space="preserve">Status</t>
  </si>
  <si>
    <t xml:space="preserve">Step 7: discrepancy list for the IM (expected answer)</t>
  </si>
  <si>
    <t xml:space="preserve">Field</t>
  </si>
  <si>
    <t xml:space="preserve">brioHR value</t>
  </si>
  <si>
    <t xml:space="preserve">Old system value</t>
  </si>
  <si>
    <t xml:space="preserve">Pattern / likely cause</t>
  </si>
  <si>
    <t xml:space="preserve">All fields</t>
  </si>
  <si>
    <t xml:space="preserve">Missing</t>
  </si>
  <si>
    <t xml:space="preserve">Missing from brioHR. Resigned 28 Feb 2026, so their Jan-Feb history was not migrated. Ask the IM to add it: it is needed for the year-end IR8A.</t>
  </si>
  <si>
    <t xml:space="preserve">Pattern: only the 7 employees aged above 55 to 65 are affected (this one is 58). Their CPF matches the 2025 rates, not the rates from 1 Jan 2026, so the CPF was migrated at the old rates. Net pay is higher by the same amount as Ee CPF.</t>
  </si>
  <si>
    <t xml:space="preserve">Pattern: only the 7 employees aged above 55 to 65 are affected (this one is 60). Their CPF matches the 2025 rates, not the rates from 1 Jan 2026, so the CPF was migrated at the old rates. Net pay is higher by the same amount as Ee CPF.</t>
  </si>
  <si>
    <t xml:space="preserve">Pattern: only the 7 employees aged above 55 to 65 are affected (this one is 56). Their CPF matches the 2025 rates, not the rates from 1 Jan 2026, so the CPF was migrated at the old rates. Net pay is higher by the same amount as Ee CPF.</t>
  </si>
  <si>
    <t xml:space="preserve">Pattern: only the 7 employees aged above 55 to 65 are affected (this one is 62). Their CPF matches the 2025 rates, not the rates from 1 Jan 2026, so the CPF was migrated at the old rates. Net pay is higher by the same amount as Ee CPF.</t>
  </si>
  <si>
    <t xml:space="preserve">Pattern: only the 7 employees aged above 55 to 65 are affected (this one is 59). Their CPF matches the 2025 rates, not the rates from 1 Jan 2026, so the CPF was migrated at the old rates. Net pay is higher by the same amount as Ee CPF.</t>
  </si>
  <si>
    <t xml:space="preserve">Pattern: only the 7 employees aged above 55 to 65 are affected (this one is 63). Their CPF matches the 2025 rates, not the rates from 1 Jan 2026, so the CPF was migrated at the old rates. Net pay is higher by the same amount as Ee CPF.</t>
  </si>
  <si>
    <t xml:space="preserve">Single figure: Basic, Gross pay and Net pay are all 90.00 lower. Checking month by month shows April basic as 4,560.00 instead of 4,650.00: digits swapped when keyed in. CPF OW and CPF match, so only the basic salary figure was keyed wrongly.</t>
  </si>
  <si>
    <t xml:space="preserve">Every difference is listed, however small. Values link to the Comparison tab, so they update if the data changes.</t>
  </si>
</sst>
</file>

<file path=xl/styles.xml><?xml version="1.0" encoding="utf-8"?>
<styleSheet xmlns="http://schemas.openxmlformats.org/spreadsheetml/2006/main">
  <numFmts count="3">
    <numFmt numFmtId="164" formatCode="General"/>
    <numFmt numFmtId="165" formatCode="#,##0.00;\-#,##0.00;0.00"/>
    <numFmt numFmtId="166" formatCode="0"/>
  </numFmts>
  <fonts count="12">
    <font>
      <sz val="11"/>
      <color theme="1"/>
      <name val="Calibri"/>
      <family val="2"/>
      <charset val="1"/>
    </font>
    <font>
      <sz val="10"/>
      <name val="Arial"/>
      <family val="0"/>
    </font>
    <font>
      <sz val="10"/>
      <name val="Arial"/>
      <family val="0"/>
    </font>
    <font>
      <sz val="10"/>
      <name val="Arial"/>
      <family val="0"/>
    </font>
    <font>
      <b val="true"/>
      <sz val="14"/>
      <color rgb="FF1F4E79"/>
      <name val="Arial"/>
      <family val="0"/>
      <charset val="1"/>
    </font>
    <font>
      <i val="true"/>
      <sz val="10"/>
      <name val="Arial"/>
      <family val="0"/>
      <charset val="1"/>
    </font>
    <font>
      <b val="true"/>
      <sz val="11"/>
      <name val="Arial"/>
      <family val="0"/>
      <charset val="1"/>
    </font>
    <font>
      <sz val="10"/>
      <name val="Arial"/>
      <family val="0"/>
      <charset val="1"/>
    </font>
    <font>
      <b val="true"/>
      <sz val="10"/>
      <color rgb="FFFFFFFF"/>
      <name val="Arial"/>
      <family val="0"/>
      <charset val="1"/>
    </font>
    <font>
      <b val="true"/>
      <sz val="12"/>
      <color rgb="FF1F4E79"/>
      <name val="Arial"/>
      <family val="0"/>
      <charset val="1"/>
    </font>
    <font>
      <b val="true"/>
      <sz val="10"/>
      <name val="Arial"/>
      <family val="0"/>
      <charset val="1"/>
    </font>
    <font>
      <sz val="10"/>
      <name val="Arial"/>
      <family val="2"/>
    </font>
  </fonts>
  <fills count="4">
    <fill>
      <patternFill patternType="none"/>
    </fill>
    <fill>
      <patternFill patternType="gray125"/>
    </fill>
    <fill>
      <patternFill patternType="solid">
        <fgColor rgb="FFFFF2CC"/>
        <bgColor rgb="FFFFFFFF"/>
      </patternFill>
    </fill>
    <fill>
      <patternFill patternType="solid">
        <fgColor rgb="FF1F4E79"/>
        <bgColor rgb="FF003366"/>
      </patternFill>
    </fill>
  </fills>
  <borders count="1">
    <border diagonalUp="false" diagonalDown="false">
      <left/>
      <right/>
      <top/>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15">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true" applyProtection="false">
      <alignment horizontal="general" vertical="top" textRotation="0" wrapText="true" indent="0" shrinkToFit="false"/>
      <protection locked="true" hidden="false"/>
    </xf>
    <xf numFmtId="164" fontId="5" fillId="0" borderId="0" xfId="0" applyFont="true" applyBorder="false" applyAlignment="true" applyProtection="false">
      <alignment horizontal="general" vertical="top" textRotation="0" wrapText="true" indent="0" shrinkToFit="false"/>
      <protection locked="true" hidden="false"/>
    </xf>
    <xf numFmtId="164" fontId="0" fillId="0" borderId="0" xfId="0" applyFont="false" applyBorder="false" applyAlignment="true" applyProtection="false">
      <alignment horizontal="general" vertical="top" textRotation="0" wrapText="true" indent="0" shrinkToFit="false"/>
      <protection locked="true" hidden="false"/>
    </xf>
    <xf numFmtId="164" fontId="6" fillId="0" borderId="0" xfId="0" applyFont="true" applyBorder="false" applyAlignment="true" applyProtection="false">
      <alignment horizontal="general" vertical="top" textRotation="0" wrapText="true" indent="0" shrinkToFit="false"/>
      <protection locked="true" hidden="false"/>
    </xf>
    <xf numFmtId="164" fontId="7" fillId="0" borderId="0" xfId="0" applyFont="true" applyBorder="false" applyAlignment="true" applyProtection="false">
      <alignment horizontal="general" vertical="top" textRotation="0" wrapText="true" indent="0" shrinkToFit="false"/>
      <protection locked="true" hidden="false"/>
    </xf>
    <xf numFmtId="164" fontId="7" fillId="2" borderId="0" xfId="0" applyFont="true" applyBorder="false" applyAlignment="true" applyProtection="false">
      <alignment horizontal="general" vertical="top" textRotation="0" wrapText="true" indent="0" shrinkToFit="false"/>
      <protection locked="true" hidden="false"/>
    </xf>
    <xf numFmtId="164" fontId="8" fillId="3" borderId="0" xfId="0" applyFont="true" applyBorder="false" applyAlignment="true" applyProtection="false">
      <alignment horizontal="center" vertical="center" textRotation="0" wrapText="true" indent="0" shrinkToFit="false"/>
      <protection locked="true" hidden="false"/>
    </xf>
    <xf numFmtId="164" fontId="7" fillId="0" borderId="0" xfId="0" applyFont="true" applyBorder="false" applyAlignment="false" applyProtection="false">
      <alignment horizontal="general" vertical="bottom" textRotation="0" wrapText="false" indent="0" shrinkToFit="false"/>
      <protection locked="true" hidden="false"/>
    </xf>
    <xf numFmtId="165" fontId="7" fillId="0" borderId="0" xfId="0" applyFont="true" applyBorder="false" applyAlignment="false" applyProtection="false">
      <alignment horizontal="general" vertical="bottom" textRotation="0" wrapText="false" indent="0" shrinkToFit="false"/>
      <protection locked="true" hidden="false"/>
    </xf>
    <xf numFmtId="164" fontId="9" fillId="0" borderId="0" xfId="0" applyFont="true" applyBorder="false" applyAlignment="false" applyProtection="false">
      <alignment horizontal="general" vertical="bottom" textRotation="0" wrapText="false" indent="0" shrinkToFit="false"/>
      <protection locked="true" hidden="false"/>
    </xf>
    <xf numFmtId="164" fontId="10" fillId="0" borderId="0" xfId="0" applyFont="true" applyBorder="false" applyAlignment="false" applyProtection="false">
      <alignment horizontal="general" vertical="bottom" textRotation="0" wrapText="false" indent="0" shrinkToFit="false"/>
      <protection locked="true" hidden="false"/>
    </xf>
    <xf numFmtId="166" fontId="7"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5" fontId="7" fillId="0" borderId="0" xfId="0" applyFont="true" applyBorder="false" applyAlignment="true" applyProtection="false">
      <alignment horizontal="general" vertical="top"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5">
    <dxf>
      <fill>
        <patternFill>
          <bgColor rgb="FFF8CBAD"/>
        </patternFill>
      </fill>
    </dxf>
    <dxf>
      <fill>
        <patternFill patternType="solid">
          <fgColor rgb="FF1F4E79"/>
          <bgColor rgb="FF000000"/>
        </patternFill>
      </fill>
    </dxf>
    <dxf>
      <fill>
        <patternFill patternType="solid">
          <bgColor rgb="FF000000"/>
        </patternFill>
      </fill>
    </dxf>
    <dxf>
      <fill>
        <patternFill patternType="solid">
          <fgColor rgb="FFFFFFFF"/>
          <bgColor rgb="FF000000"/>
        </patternFill>
      </fill>
    </dxf>
    <dxf>
      <fill>
        <patternFill patternType="solid">
          <fgColor rgb="FFF8CBAD"/>
          <bgColor rgb="FF000000"/>
        </patternFill>
      </fill>
    </dxf>
  </dxf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2C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8CBAD"/>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1F4E7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worksheet" Target="worksheets/sheet7.xml"/><Relationship Id="rId10" Type="http://schemas.openxmlformats.org/officeDocument/2006/relationships/sharedStrings" Target="sharedStrings.xml"/>
</Relationships>
</file>

<file path=xl/drawings/drawing1.xml><?xml version="1.0" encoding="utf-8"?>
<xdr:wsDr xmlns:xdr="http://schemas.openxmlformats.org/drawingml/2006/spreadsheetDrawing" xmlns:a="http://schemas.openxmlformats.org/drawingml/2006/main" xmlns:r="http://schemas.openxmlformats.org/officeDocument/2006/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6.xml.rels><?xml version="1.0" encoding="UTF-8"?>
<Relationships xmlns="http://schemas.openxmlformats.org/package/2006/relationships"><Relationship Id="rId1" Type="http://schemas.openxmlformats.org/officeDocument/2006/relationships/drawing" Target="../drawings/drawing1.xml"/>
</Relationships>
</file>

<file path=xl/worksheets/_rels/sheet7.xml.rels><?xml version="1.0" encoding="UTF-8"?>
<Relationships xmlns="http://schemas.openxmlformats.org/package/2006/relationships"><Relationship Id="rId1" Type="http://schemas.openxmlformats.org/officeDocument/2006/relationships/comments" Target="../comments7.xml"/><Relationship Id="rId2" Type="http://schemas.openxmlformats.org/officeDocument/2006/relationships/vmlDrawing" Target="../drawings/vmlDrawing1.v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B1:B17"/>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
    <col collapsed="false" customWidth="true" hidden="false" outlineLevel="0" max="2" min="2" style="0" width="110"/>
  </cols>
  <sheetData>
    <row r="1" customFormat="false" ht="17.35" hidden="false" customHeight="false" outlineLevel="0" collapsed="false">
      <c r="B1" s="1" t="s">
        <v>0</v>
      </c>
    </row>
    <row r="2" customFormat="false" ht="23.85" hidden="false" customHeight="false" outlineLevel="0" collapsed="false">
      <c r="B2" s="2" t="s">
        <v>1</v>
      </c>
    </row>
    <row r="3" customFormat="false" ht="15" hidden="false" customHeight="false" outlineLevel="0" collapsed="false">
      <c r="B3" s="3"/>
    </row>
    <row r="4" customFormat="false" ht="15" hidden="false" customHeight="false" outlineLevel="0" collapsed="false">
      <c r="B4" s="4" t="s">
        <v>2</v>
      </c>
    </row>
    <row r="5" customFormat="false" ht="23.85" hidden="false" customHeight="false" outlineLevel="0" collapsed="false">
      <c r="B5" s="5" t="s">
        <v>3</v>
      </c>
    </row>
    <row r="6" customFormat="false" ht="23.85" hidden="false" customHeight="false" outlineLevel="0" collapsed="false">
      <c r="B6" s="5" t="s">
        <v>4</v>
      </c>
    </row>
    <row r="7" customFormat="false" ht="15" hidden="false" customHeight="false" outlineLevel="0" collapsed="false">
      <c r="B7" s="3"/>
    </row>
    <row r="8" customFormat="false" ht="15" hidden="false" customHeight="false" outlineLevel="0" collapsed="false">
      <c r="B8" s="4" t="s">
        <v>5</v>
      </c>
    </row>
    <row r="9" customFormat="false" ht="23.85" hidden="false" customHeight="false" outlineLevel="0" collapsed="false">
      <c r="B9" s="5" t="s">
        <v>6</v>
      </c>
    </row>
    <row r="10" customFormat="false" ht="15" hidden="false" customHeight="false" outlineLevel="0" collapsed="false">
      <c r="B10" s="5" t="s">
        <v>7</v>
      </c>
    </row>
    <row r="11" customFormat="false" ht="15" hidden="false" customHeight="false" outlineLevel="0" collapsed="false">
      <c r="B11" s="5" t="s">
        <v>8</v>
      </c>
    </row>
    <row r="12" customFormat="false" ht="15" hidden="false" customHeight="false" outlineLevel="0" collapsed="false">
      <c r="B12" s="5" t="s">
        <v>9</v>
      </c>
    </row>
    <row r="13" customFormat="false" ht="23.85" hidden="false" customHeight="false" outlineLevel="0" collapsed="false">
      <c r="B13" s="5" t="s">
        <v>10</v>
      </c>
    </row>
    <row r="14" customFormat="false" ht="15" hidden="false" customHeight="false" outlineLevel="0" collapsed="false">
      <c r="B14" s="5" t="s">
        <v>11</v>
      </c>
    </row>
    <row r="15" customFormat="false" ht="15" hidden="false" customHeight="false" outlineLevel="0" collapsed="false">
      <c r="B15" s="3"/>
    </row>
    <row r="16" customFormat="false" ht="15" hidden="false" customHeight="false" outlineLevel="0" collapsed="false">
      <c r="B16" s="4" t="s">
        <v>12</v>
      </c>
    </row>
    <row r="17" customFormat="false" ht="23.85" hidden="false" customHeight="false" outlineLevel="0" collapsed="false">
      <c r="B17" s="6" t="s">
        <v>13</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U31"/>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3" ySplit="1" topLeftCell="D2" activePane="bottomRight" state="frozen"/>
      <selection pane="topLeft" activeCell="A1" activeCellId="0" sqref="A1"/>
      <selection pane="topRight" activeCell="D1" activeCellId="0" sqref="D1"/>
      <selection pane="bottomLeft" activeCell="A2" activeCellId="0" sqref="A2"/>
      <selection pane="bottomRight" activeCell="A1" activeCellId="0" sqref="A1"/>
    </sheetView>
  </sheetViews>
  <sheetFormatPr defaultColWidth="8.6796875" defaultRowHeight="15" zeroHeight="false" outlineLevelRow="0" outlineLevelCol="0"/>
  <cols>
    <col collapsed="false" customWidth="true" hidden="false" outlineLevel="0" max="1" min="1" style="0" width="10"/>
    <col collapsed="false" customWidth="true" hidden="false" outlineLevel="0" max="2" min="2" style="0" width="30"/>
    <col collapsed="false" customWidth="true" hidden="false" outlineLevel="0" max="3" min="3" style="0" width="13"/>
    <col collapsed="false" customWidth="true" hidden="false" outlineLevel="0" max="21" min="4" style="0" width="11"/>
  </cols>
  <sheetData>
    <row r="1" customFormat="false" ht="23.85" hidden="false" customHeight="false" outlineLevel="0" collapsed="false">
      <c r="A1" s="7" t="s">
        <v>14</v>
      </c>
      <c r="B1" s="7" t="s">
        <v>15</v>
      </c>
      <c r="C1" s="7" t="s">
        <v>16</v>
      </c>
      <c r="D1" s="7" t="s">
        <v>17</v>
      </c>
      <c r="E1" s="7" t="s">
        <v>18</v>
      </c>
      <c r="F1" s="7" t="s">
        <v>19</v>
      </c>
      <c r="G1" s="7" t="s">
        <v>20</v>
      </c>
      <c r="H1" s="7" t="s">
        <v>21</v>
      </c>
      <c r="I1" s="7" t="s">
        <v>22</v>
      </c>
      <c r="J1" s="7" t="s">
        <v>23</v>
      </c>
      <c r="K1" s="7" t="s">
        <v>24</v>
      </c>
      <c r="L1" s="7" t="s">
        <v>25</v>
      </c>
      <c r="M1" s="7" t="s">
        <v>26</v>
      </c>
      <c r="N1" s="7" t="s">
        <v>27</v>
      </c>
      <c r="O1" s="7" t="s">
        <v>28</v>
      </c>
      <c r="P1" s="7" t="s">
        <v>29</v>
      </c>
      <c r="Q1" s="7" t="s">
        <v>30</v>
      </c>
      <c r="R1" s="7" t="s">
        <v>31</v>
      </c>
      <c r="S1" s="7" t="s">
        <v>32</v>
      </c>
      <c r="T1" s="7" t="s">
        <v>33</v>
      </c>
      <c r="U1" s="7" t="s">
        <v>34</v>
      </c>
    </row>
    <row r="2" customFormat="false" ht="15" hidden="false" customHeight="false" outlineLevel="0" collapsed="false">
      <c r="A2" s="8" t="s">
        <v>35</v>
      </c>
      <c r="B2" s="8" t="s">
        <v>36</v>
      </c>
      <c r="C2" s="8" t="s">
        <v>37</v>
      </c>
      <c r="D2" s="9" t="n">
        <v>37200</v>
      </c>
      <c r="E2" s="9" t="n">
        <v>0</v>
      </c>
      <c r="F2" s="9" t="n">
        <v>0</v>
      </c>
      <c r="G2" s="9" t="n">
        <v>0</v>
      </c>
      <c r="H2" s="9" t="n">
        <v>0</v>
      </c>
      <c r="I2" s="9" t="n">
        <v>6200</v>
      </c>
      <c r="J2" s="9" t="n">
        <v>0</v>
      </c>
      <c r="K2" s="9" t="n">
        <v>43400</v>
      </c>
      <c r="L2" s="9" t="n">
        <v>37200</v>
      </c>
      <c r="M2" s="9" t="n">
        <v>6200</v>
      </c>
      <c r="N2" s="9" t="n">
        <v>8680</v>
      </c>
      <c r="O2" s="9" t="n">
        <v>13</v>
      </c>
      <c r="P2" s="8" t="s">
        <v>38</v>
      </c>
      <c r="Q2" s="9" t="n">
        <v>0</v>
      </c>
      <c r="R2" s="9" t="n">
        <v>34707</v>
      </c>
      <c r="S2" s="9" t="n">
        <v>7378</v>
      </c>
      <c r="T2" s="9" t="n">
        <v>67.5</v>
      </c>
      <c r="U2" s="9" t="n">
        <v>0</v>
      </c>
    </row>
    <row r="3" customFormat="false" ht="15" hidden="false" customHeight="false" outlineLevel="0" collapsed="false">
      <c r="A3" s="8" t="s">
        <v>39</v>
      </c>
      <c r="B3" s="8" t="s">
        <v>40</v>
      </c>
      <c r="C3" s="8" t="s">
        <v>37</v>
      </c>
      <c r="D3" s="9" t="n">
        <v>25800</v>
      </c>
      <c r="E3" s="9" t="n">
        <v>0</v>
      </c>
      <c r="F3" s="9" t="n">
        <v>0</v>
      </c>
      <c r="G3" s="9" t="n">
        <v>0</v>
      </c>
      <c r="H3" s="9" t="n">
        <v>0</v>
      </c>
      <c r="I3" s="9" t="n">
        <v>0</v>
      </c>
      <c r="J3" s="9" t="n">
        <v>0</v>
      </c>
      <c r="K3" s="9" t="n">
        <v>25800</v>
      </c>
      <c r="L3" s="9" t="n">
        <v>25800</v>
      </c>
      <c r="M3" s="9" t="n">
        <v>0</v>
      </c>
      <c r="N3" s="9" t="n">
        <v>5160</v>
      </c>
      <c r="O3" s="9" t="n">
        <v>117</v>
      </c>
      <c r="P3" s="8" t="s">
        <v>41</v>
      </c>
      <c r="Q3" s="9" t="n">
        <v>0</v>
      </c>
      <c r="R3" s="9" t="n">
        <v>20523</v>
      </c>
      <c r="S3" s="9" t="n">
        <v>4386</v>
      </c>
      <c r="T3" s="9" t="n">
        <v>64.5</v>
      </c>
      <c r="U3" s="9" t="n">
        <v>0</v>
      </c>
    </row>
    <row r="4" customFormat="false" ht="15" hidden="false" customHeight="false" outlineLevel="0" collapsed="false">
      <c r="A4" s="8" t="s">
        <v>42</v>
      </c>
      <c r="B4" s="8" t="s">
        <v>43</v>
      </c>
      <c r="C4" s="8" t="s">
        <v>37</v>
      </c>
      <c r="D4" s="9" t="n">
        <v>23400</v>
      </c>
      <c r="E4" s="9" t="n">
        <v>0</v>
      </c>
      <c r="F4" s="9" t="n">
        <v>0</v>
      </c>
      <c r="G4" s="9" t="n">
        <v>0</v>
      </c>
      <c r="H4" s="9" t="n">
        <v>0</v>
      </c>
      <c r="I4" s="9" t="n">
        <v>0</v>
      </c>
      <c r="J4" s="9" t="n">
        <v>0</v>
      </c>
      <c r="K4" s="9" t="n">
        <v>23400</v>
      </c>
      <c r="L4" s="9" t="n">
        <v>23400</v>
      </c>
      <c r="M4" s="9" t="n">
        <v>0</v>
      </c>
      <c r="N4" s="9" t="n">
        <v>4680</v>
      </c>
      <c r="O4" s="9" t="n">
        <v>42</v>
      </c>
      <c r="P4" s="8" t="s">
        <v>44</v>
      </c>
      <c r="Q4" s="9" t="n">
        <v>900</v>
      </c>
      <c r="R4" s="9" t="n">
        <v>17778</v>
      </c>
      <c r="S4" s="9" t="n">
        <v>3978</v>
      </c>
      <c r="T4" s="9" t="n">
        <v>58.5</v>
      </c>
      <c r="U4" s="9" t="n">
        <v>0</v>
      </c>
    </row>
    <row r="5" customFormat="false" ht="15" hidden="false" customHeight="false" outlineLevel="0" collapsed="false">
      <c r="A5" s="8" t="s">
        <v>45</v>
      </c>
      <c r="B5" s="8" t="s">
        <v>46</v>
      </c>
      <c r="C5" s="8" t="s">
        <v>37</v>
      </c>
      <c r="D5" s="9" t="n">
        <v>44400</v>
      </c>
      <c r="E5" s="9" t="n">
        <v>0</v>
      </c>
      <c r="F5" s="9" t="n">
        <v>0</v>
      </c>
      <c r="G5" s="9" t="n">
        <v>0</v>
      </c>
      <c r="H5" s="9" t="n">
        <v>0</v>
      </c>
      <c r="I5" s="9" t="n">
        <v>0</v>
      </c>
      <c r="J5" s="9" t="n">
        <v>0</v>
      </c>
      <c r="K5" s="9" t="n">
        <v>44400</v>
      </c>
      <c r="L5" s="9" t="n">
        <v>44400</v>
      </c>
      <c r="M5" s="9" t="n">
        <v>0</v>
      </c>
      <c r="N5" s="9" t="n">
        <v>7992</v>
      </c>
      <c r="O5" s="9" t="n">
        <v>12</v>
      </c>
      <c r="P5" s="8" t="s">
        <v>38</v>
      </c>
      <c r="Q5" s="9" t="n">
        <v>0</v>
      </c>
      <c r="R5" s="9" t="n">
        <v>36396</v>
      </c>
      <c r="S5" s="9" t="n">
        <v>7104</v>
      </c>
      <c r="T5" s="9" t="n">
        <v>67.5</v>
      </c>
      <c r="U5" s="9" t="n">
        <v>0</v>
      </c>
    </row>
    <row r="6" customFormat="false" ht="15" hidden="false" customHeight="false" outlineLevel="0" collapsed="false">
      <c r="A6" s="8" t="s">
        <v>47</v>
      </c>
      <c r="B6" s="8" t="s">
        <v>48</v>
      </c>
      <c r="C6" s="8" t="s">
        <v>37</v>
      </c>
      <c r="D6" s="9" t="n">
        <v>21600</v>
      </c>
      <c r="E6" s="9" t="n">
        <v>327.27</v>
      </c>
      <c r="F6" s="9" t="n">
        <v>0</v>
      </c>
      <c r="G6" s="9" t="n">
        <v>0</v>
      </c>
      <c r="H6" s="9" t="n">
        <v>0</v>
      </c>
      <c r="I6" s="9" t="n">
        <v>0</v>
      </c>
      <c r="J6" s="9" t="n">
        <v>0</v>
      </c>
      <c r="K6" s="9" t="n">
        <v>21272.73</v>
      </c>
      <c r="L6" s="9" t="n">
        <v>21272.73</v>
      </c>
      <c r="M6" s="9" t="n">
        <v>0</v>
      </c>
      <c r="N6" s="9" t="n">
        <v>4254</v>
      </c>
      <c r="O6" s="9" t="n">
        <v>90</v>
      </c>
      <c r="P6" s="8" t="s">
        <v>41</v>
      </c>
      <c r="Q6" s="9" t="n">
        <v>0</v>
      </c>
      <c r="R6" s="9" t="n">
        <v>16928.73</v>
      </c>
      <c r="S6" s="9" t="n">
        <v>3617</v>
      </c>
      <c r="T6" s="9" t="n">
        <v>53.18</v>
      </c>
      <c r="U6" s="9" t="n">
        <v>0</v>
      </c>
    </row>
    <row r="7" customFormat="false" ht="15" hidden="false" customHeight="false" outlineLevel="0" collapsed="false">
      <c r="A7" s="8" t="s">
        <v>49</v>
      </c>
      <c r="B7" s="8" t="s">
        <v>50</v>
      </c>
      <c r="C7" s="8" t="s">
        <v>37</v>
      </c>
      <c r="D7" s="9" t="n">
        <v>31200</v>
      </c>
      <c r="E7" s="9" t="n">
        <v>0</v>
      </c>
      <c r="F7" s="9" t="n">
        <v>0</v>
      </c>
      <c r="G7" s="9" t="n">
        <v>0</v>
      </c>
      <c r="H7" s="9" t="n">
        <v>0</v>
      </c>
      <c r="I7" s="9" t="n">
        <v>5200</v>
      </c>
      <c r="J7" s="9" t="n">
        <v>0</v>
      </c>
      <c r="K7" s="9" t="n">
        <v>36400</v>
      </c>
      <c r="L7" s="9" t="n">
        <v>31200</v>
      </c>
      <c r="M7" s="9" t="n">
        <v>5200</v>
      </c>
      <c r="N7" s="9" t="n">
        <v>7280</v>
      </c>
      <c r="O7" s="9" t="n">
        <v>13</v>
      </c>
      <c r="P7" s="8" t="s">
        <v>38</v>
      </c>
      <c r="Q7" s="9" t="n">
        <v>0</v>
      </c>
      <c r="R7" s="9" t="n">
        <v>29107</v>
      </c>
      <c r="S7" s="9" t="n">
        <v>6188</v>
      </c>
      <c r="T7" s="9" t="n">
        <v>67.5</v>
      </c>
      <c r="U7" s="9" t="n">
        <v>0</v>
      </c>
    </row>
    <row r="8" customFormat="false" ht="15" hidden="false" customHeight="false" outlineLevel="0" collapsed="false">
      <c r="A8" s="8" t="s">
        <v>51</v>
      </c>
      <c r="B8" s="8" t="s">
        <v>52</v>
      </c>
      <c r="C8" s="8" t="s">
        <v>37</v>
      </c>
      <c r="D8" s="9" t="n">
        <v>28800</v>
      </c>
      <c r="E8" s="9" t="n">
        <v>0</v>
      </c>
      <c r="F8" s="9" t="n">
        <v>0</v>
      </c>
      <c r="G8" s="9" t="n">
        <v>0</v>
      </c>
      <c r="H8" s="9" t="n">
        <v>0</v>
      </c>
      <c r="I8" s="9" t="n">
        <v>0</v>
      </c>
      <c r="J8" s="9" t="n">
        <v>0</v>
      </c>
      <c r="K8" s="9" t="n">
        <v>28800</v>
      </c>
      <c r="L8" s="9" t="n">
        <v>28800</v>
      </c>
      <c r="M8" s="9" t="n">
        <v>0</v>
      </c>
      <c r="N8" s="9" t="n">
        <v>5184</v>
      </c>
      <c r="O8" s="9" t="n">
        <v>72</v>
      </c>
      <c r="P8" s="8" t="s">
        <v>53</v>
      </c>
      <c r="Q8" s="9" t="n">
        <v>0</v>
      </c>
      <c r="R8" s="9" t="n">
        <v>23544</v>
      </c>
      <c r="S8" s="9" t="n">
        <v>4608</v>
      </c>
      <c r="T8" s="9" t="n">
        <v>67.5</v>
      </c>
      <c r="U8" s="9" t="n">
        <v>0</v>
      </c>
    </row>
    <row r="9" customFormat="false" ht="15" hidden="false" customHeight="false" outlineLevel="0" collapsed="false">
      <c r="A9" s="8" t="s">
        <v>54</v>
      </c>
      <c r="B9" s="8" t="s">
        <v>55</v>
      </c>
      <c r="C9" s="8" t="s">
        <v>37</v>
      </c>
      <c r="D9" s="9" t="n">
        <v>57000</v>
      </c>
      <c r="E9" s="9" t="n">
        <v>0</v>
      </c>
      <c r="F9" s="9" t="n">
        <v>0</v>
      </c>
      <c r="G9" s="9" t="n">
        <v>0</v>
      </c>
      <c r="H9" s="9" t="n">
        <v>0</v>
      </c>
      <c r="I9" s="9" t="n">
        <v>5000</v>
      </c>
      <c r="J9" s="9" t="n">
        <v>0</v>
      </c>
      <c r="K9" s="9" t="n">
        <v>62000</v>
      </c>
      <c r="L9" s="9" t="n">
        <v>0</v>
      </c>
      <c r="M9" s="9" t="n">
        <v>0</v>
      </c>
      <c r="N9" s="9" t="n">
        <v>0</v>
      </c>
      <c r="O9" s="9" t="n">
        <v>0</v>
      </c>
      <c r="P9" s="8" t="s">
        <v>56</v>
      </c>
      <c r="Q9" s="9" t="n">
        <v>0</v>
      </c>
      <c r="R9" s="9" t="n">
        <v>62000</v>
      </c>
      <c r="S9" s="9" t="n">
        <v>0</v>
      </c>
      <c r="T9" s="9" t="n">
        <v>67.5</v>
      </c>
      <c r="U9" s="9" t="n">
        <v>0</v>
      </c>
    </row>
    <row r="10" customFormat="false" ht="15" hidden="false" customHeight="false" outlineLevel="0" collapsed="false">
      <c r="A10" s="8" t="s">
        <v>57</v>
      </c>
      <c r="B10" s="8" t="s">
        <v>58</v>
      </c>
      <c r="C10" s="8" t="s">
        <v>59</v>
      </c>
      <c r="D10" s="9" t="n">
        <v>14400</v>
      </c>
      <c r="E10" s="9" t="n">
        <v>0</v>
      </c>
      <c r="F10" s="9" t="n">
        <v>0</v>
      </c>
      <c r="G10" s="9" t="n">
        <v>566.44</v>
      </c>
      <c r="H10" s="9" t="n">
        <v>0</v>
      </c>
      <c r="I10" s="9" t="n">
        <v>0</v>
      </c>
      <c r="J10" s="9" t="n">
        <v>0</v>
      </c>
      <c r="K10" s="9" t="n">
        <v>14966.44</v>
      </c>
      <c r="L10" s="9" t="n">
        <v>14966.44</v>
      </c>
      <c r="M10" s="9" t="n">
        <v>0</v>
      </c>
      <c r="N10" s="9" t="n">
        <v>2991</v>
      </c>
      <c r="O10" s="9" t="n">
        <v>39</v>
      </c>
      <c r="P10" s="8" t="s">
        <v>41</v>
      </c>
      <c r="Q10" s="9" t="n">
        <v>0</v>
      </c>
      <c r="R10" s="9" t="n">
        <v>11936.44</v>
      </c>
      <c r="S10" s="9" t="n">
        <v>2547</v>
      </c>
      <c r="T10" s="9" t="n">
        <v>37.42</v>
      </c>
      <c r="U10" s="9" t="n">
        <v>0</v>
      </c>
    </row>
    <row r="11" customFormat="false" ht="15" hidden="false" customHeight="false" outlineLevel="0" collapsed="false">
      <c r="A11" s="8" t="s">
        <v>60</v>
      </c>
      <c r="B11" s="8" t="s">
        <v>61</v>
      </c>
      <c r="C11" s="8" t="s">
        <v>59</v>
      </c>
      <c r="D11" s="9" t="n">
        <v>15600</v>
      </c>
      <c r="E11" s="9" t="n">
        <v>0</v>
      </c>
      <c r="F11" s="9" t="n">
        <v>0</v>
      </c>
      <c r="G11" s="9" t="n">
        <v>306.82</v>
      </c>
      <c r="H11" s="9" t="n">
        <v>0</v>
      </c>
      <c r="I11" s="9" t="n">
        <v>0</v>
      </c>
      <c r="J11" s="9" t="n">
        <v>0</v>
      </c>
      <c r="K11" s="9" t="n">
        <v>15906.82</v>
      </c>
      <c r="L11" s="9" t="n">
        <v>15906.82</v>
      </c>
      <c r="M11" s="9" t="n">
        <v>0</v>
      </c>
      <c r="N11" s="9" t="n">
        <v>2862</v>
      </c>
      <c r="O11" s="9" t="n">
        <v>6</v>
      </c>
      <c r="P11" s="8" t="s">
        <v>38</v>
      </c>
      <c r="Q11" s="9" t="n">
        <v>0</v>
      </c>
      <c r="R11" s="9" t="n">
        <v>13038.82</v>
      </c>
      <c r="S11" s="9" t="n">
        <v>2547</v>
      </c>
      <c r="T11" s="9" t="n">
        <v>39.76</v>
      </c>
      <c r="U11" s="9" t="n">
        <v>0</v>
      </c>
    </row>
    <row r="12" customFormat="false" ht="15" hidden="false" customHeight="false" outlineLevel="0" collapsed="false">
      <c r="A12" s="8" t="s">
        <v>62</v>
      </c>
      <c r="B12" s="8" t="s">
        <v>63</v>
      </c>
      <c r="C12" s="8" t="s">
        <v>59</v>
      </c>
      <c r="D12" s="9" t="n">
        <v>17400</v>
      </c>
      <c r="E12" s="9" t="n">
        <v>0</v>
      </c>
      <c r="F12" s="9" t="n">
        <v>0</v>
      </c>
      <c r="G12" s="9" t="n">
        <v>205.33</v>
      </c>
      <c r="H12" s="9" t="n">
        <v>0</v>
      </c>
      <c r="I12" s="9" t="n">
        <v>0</v>
      </c>
      <c r="J12" s="9" t="n">
        <v>0</v>
      </c>
      <c r="K12" s="9" t="n">
        <v>17605.33</v>
      </c>
      <c r="L12" s="9" t="n">
        <v>17605.33</v>
      </c>
      <c r="M12" s="9" t="n">
        <v>0</v>
      </c>
      <c r="N12" s="9" t="n">
        <v>3520</v>
      </c>
      <c r="O12" s="9" t="n">
        <v>42</v>
      </c>
      <c r="P12" s="8" t="s">
        <v>44</v>
      </c>
      <c r="Q12" s="9" t="n">
        <v>0</v>
      </c>
      <c r="R12" s="9" t="n">
        <v>14043.33</v>
      </c>
      <c r="S12" s="9" t="n">
        <v>2994</v>
      </c>
      <c r="T12" s="9" t="n">
        <v>44.01</v>
      </c>
      <c r="U12" s="9" t="n">
        <v>0</v>
      </c>
    </row>
    <row r="13" customFormat="false" ht="15" hidden="false" customHeight="false" outlineLevel="0" collapsed="false">
      <c r="A13" s="8" t="s">
        <v>64</v>
      </c>
      <c r="B13" s="8" t="s">
        <v>65</v>
      </c>
      <c r="C13" s="8" t="s">
        <v>59</v>
      </c>
      <c r="D13" s="9" t="n">
        <v>27900</v>
      </c>
      <c r="E13" s="9" t="n">
        <v>0</v>
      </c>
      <c r="F13" s="9" t="n">
        <v>0</v>
      </c>
      <c r="G13" s="9" t="n">
        <v>0</v>
      </c>
      <c r="H13" s="9" t="n">
        <v>0</v>
      </c>
      <c r="I13" s="9" t="n">
        <v>0</v>
      </c>
      <c r="J13" s="9" t="n">
        <v>0</v>
      </c>
      <c r="K13" s="9" t="n">
        <v>27900</v>
      </c>
      <c r="L13" s="9" t="n">
        <v>27900</v>
      </c>
      <c r="M13" s="9" t="n">
        <v>0</v>
      </c>
      <c r="N13" s="9" t="n">
        <v>5580</v>
      </c>
      <c r="O13" s="9" t="n">
        <v>9</v>
      </c>
      <c r="P13" s="8" t="s">
        <v>38</v>
      </c>
      <c r="Q13" s="9" t="n">
        <v>0</v>
      </c>
      <c r="R13" s="9" t="n">
        <v>22311</v>
      </c>
      <c r="S13" s="9" t="n">
        <v>4746</v>
      </c>
      <c r="T13" s="9" t="n">
        <v>67.5</v>
      </c>
      <c r="U13" s="9" t="n">
        <v>0</v>
      </c>
    </row>
    <row r="14" customFormat="false" ht="15" hidden="false" customHeight="false" outlineLevel="0" collapsed="false">
      <c r="A14" s="8" t="s">
        <v>66</v>
      </c>
      <c r="B14" s="8" t="s">
        <v>67</v>
      </c>
      <c r="C14" s="8" t="s">
        <v>59</v>
      </c>
      <c r="D14" s="9" t="n">
        <v>15000</v>
      </c>
      <c r="E14" s="9" t="n">
        <v>113.64</v>
      </c>
      <c r="F14" s="9" t="n">
        <v>0</v>
      </c>
      <c r="G14" s="9" t="n">
        <v>452.36</v>
      </c>
      <c r="H14" s="9" t="n">
        <v>0</v>
      </c>
      <c r="I14" s="9" t="n">
        <v>0</v>
      </c>
      <c r="J14" s="9" t="n">
        <v>0</v>
      </c>
      <c r="K14" s="9" t="n">
        <v>15338.72</v>
      </c>
      <c r="L14" s="9" t="n">
        <v>15338.72</v>
      </c>
      <c r="M14" s="9" t="n">
        <v>0</v>
      </c>
      <c r="N14" s="9" t="n">
        <v>1914</v>
      </c>
      <c r="O14" s="9" t="n">
        <v>39</v>
      </c>
      <c r="P14" s="8" t="s">
        <v>41</v>
      </c>
      <c r="Q14" s="9" t="n">
        <v>0</v>
      </c>
      <c r="R14" s="9" t="n">
        <v>13385.72</v>
      </c>
      <c r="S14" s="9" t="n">
        <v>1922</v>
      </c>
      <c r="T14" s="9" t="n">
        <v>38.36</v>
      </c>
      <c r="U14" s="9" t="n">
        <v>0</v>
      </c>
    </row>
    <row r="15" customFormat="false" ht="15" hidden="false" customHeight="false" outlineLevel="0" collapsed="false">
      <c r="A15" s="8" t="s">
        <v>68</v>
      </c>
      <c r="B15" s="8" t="s">
        <v>69</v>
      </c>
      <c r="C15" s="8" t="s">
        <v>59</v>
      </c>
      <c r="D15" s="9" t="n">
        <v>19800</v>
      </c>
      <c r="E15" s="9" t="n">
        <v>0</v>
      </c>
      <c r="F15" s="9" t="n">
        <v>0</v>
      </c>
      <c r="G15" s="9" t="n">
        <v>0</v>
      </c>
      <c r="H15" s="9" t="n">
        <v>0</v>
      </c>
      <c r="I15" s="9" t="n">
        <v>0</v>
      </c>
      <c r="J15" s="9" t="n">
        <v>0</v>
      </c>
      <c r="K15" s="9" t="n">
        <v>19800</v>
      </c>
      <c r="L15" s="9" t="n">
        <v>19800</v>
      </c>
      <c r="M15" s="9" t="n">
        <v>0</v>
      </c>
      <c r="N15" s="9" t="n">
        <v>3960</v>
      </c>
      <c r="O15" s="9" t="n">
        <v>6</v>
      </c>
      <c r="P15" s="8" t="s">
        <v>38</v>
      </c>
      <c r="Q15" s="9" t="n">
        <v>0</v>
      </c>
      <c r="R15" s="9" t="n">
        <v>15834</v>
      </c>
      <c r="S15" s="9" t="n">
        <v>3366</v>
      </c>
      <c r="T15" s="9" t="n">
        <v>49.5</v>
      </c>
      <c r="U15" s="9" t="n">
        <v>0</v>
      </c>
    </row>
    <row r="16" customFormat="false" ht="15" hidden="false" customHeight="false" outlineLevel="0" collapsed="false">
      <c r="A16" s="8" t="s">
        <v>70</v>
      </c>
      <c r="B16" s="8" t="s">
        <v>71</v>
      </c>
      <c r="C16" s="8" t="s">
        <v>59</v>
      </c>
      <c r="D16" s="9" t="n">
        <v>11500</v>
      </c>
      <c r="E16" s="9" t="n">
        <v>0</v>
      </c>
      <c r="F16" s="9" t="n">
        <v>0</v>
      </c>
      <c r="G16" s="9" t="n">
        <v>0</v>
      </c>
      <c r="H16" s="9" t="n">
        <v>0</v>
      </c>
      <c r="I16" s="9" t="n">
        <v>0</v>
      </c>
      <c r="J16" s="9" t="n">
        <v>0</v>
      </c>
      <c r="K16" s="9" t="n">
        <v>11500</v>
      </c>
      <c r="L16" s="9" t="n">
        <v>11500</v>
      </c>
      <c r="M16" s="9" t="n">
        <v>0</v>
      </c>
      <c r="N16" s="9" t="n">
        <v>2070</v>
      </c>
      <c r="O16" s="9" t="n">
        <v>25</v>
      </c>
      <c r="P16" s="8" t="s">
        <v>44</v>
      </c>
      <c r="Q16" s="9" t="n">
        <v>0</v>
      </c>
      <c r="R16" s="9" t="n">
        <v>9405</v>
      </c>
      <c r="S16" s="9" t="n">
        <v>1840</v>
      </c>
      <c r="T16" s="9" t="n">
        <v>28.75</v>
      </c>
      <c r="U16" s="9" t="n">
        <v>0</v>
      </c>
    </row>
    <row r="17" customFormat="false" ht="15" hidden="false" customHeight="false" outlineLevel="0" collapsed="false">
      <c r="A17" s="8" t="s">
        <v>72</v>
      </c>
      <c r="B17" s="8" t="s">
        <v>73</v>
      </c>
      <c r="C17" s="8" t="s">
        <v>59</v>
      </c>
      <c r="D17" s="9" t="n">
        <v>52800</v>
      </c>
      <c r="E17" s="9" t="n">
        <v>0</v>
      </c>
      <c r="F17" s="9" t="n">
        <v>0</v>
      </c>
      <c r="G17" s="9" t="n">
        <v>0</v>
      </c>
      <c r="H17" s="9" t="n">
        <v>0</v>
      </c>
      <c r="I17" s="9" t="n">
        <v>5000</v>
      </c>
      <c r="J17" s="9" t="n">
        <v>0</v>
      </c>
      <c r="K17" s="9" t="n">
        <v>57800</v>
      </c>
      <c r="L17" s="9" t="n">
        <v>48000</v>
      </c>
      <c r="M17" s="9" t="n">
        <v>5000</v>
      </c>
      <c r="N17" s="9" t="n">
        <v>10600</v>
      </c>
      <c r="O17" s="9" t="n">
        <v>18</v>
      </c>
      <c r="P17" s="8" t="s">
        <v>38</v>
      </c>
      <c r="Q17" s="9" t="n">
        <v>0</v>
      </c>
      <c r="R17" s="9" t="n">
        <v>47182</v>
      </c>
      <c r="S17" s="9" t="n">
        <v>9010</v>
      </c>
      <c r="T17" s="9" t="n">
        <v>67.5</v>
      </c>
      <c r="U17" s="9" t="n">
        <v>0</v>
      </c>
    </row>
    <row r="18" customFormat="false" ht="15" hidden="false" customHeight="false" outlineLevel="0" collapsed="false">
      <c r="A18" s="8" t="s">
        <v>74</v>
      </c>
      <c r="B18" s="8" t="s">
        <v>75</v>
      </c>
      <c r="C18" s="8" t="s">
        <v>59</v>
      </c>
      <c r="D18" s="9" t="n">
        <v>14700</v>
      </c>
      <c r="E18" s="9" t="n">
        <v>111.36</v>
      </c>
      <c r="F18" s="9" t="n">
        <v>0</v>
      </c>
      <c r="G18" s="9" t="n">
        <v>327.67</v>
      </c>
      <c r="H18" s="9" t="n">
        <v>0</v>
      </c>
      <c r="I18" s="9" t="n">
        <v>0</v>
      </c>
      <c r="J18" s="9" t="n">
        <v>0</v>
      </c>
      <c r="K18" s="9" t="n">
        <v>14916.31</v>
      </c>
      <c r="L18" s="9" t="n">
        <v>14916.31</v>
      </c>
      <c r="M18" s="9" t="n">
        <v>0</v>
      </c>
      <c r="N18" s="9" t="n">
        <v>2982</v>
      </c>
      <c r="O18" s="9" t="n">
        <v>39</v>
      </c>
      <c r="P18" s="8" t="s">
        <v>41</v>
      </c>
      <c r="Q18" s="9" t="n">
        <v>0</v>
      </c>
      <c r="R18" s="9" t="n">
        <v>11895.31</v>
      </c>
      <c r="S18" s="9" t="n">
        <v>2538</v>
      </c>
      <c r="T18" s="9" t="n">
        <v>37.3</v>
      </c>
      <c r="U18" s="9" t="n">
        <v>0</v>
      </c>
    </row>
    <row r="19" customFormat="false" ht="15" hidden="false" customHeight="false" outlineLevel="0" collapsed="false">
      <c r="A19" s="8" t="s">
        <v>76</v>
      </c>
      <c r="B19" s="8" t="s">
        <v>77</v>
      </c>
      <c r="C19" s="8" t="s">
        <v>59</v>
      </c>
      <c r="D19" s="9" t="n">
        <v>16500</v>
      </c>
      <c r="E19" s="9" t="n">
        <v>0</v>
      </c>
      <c r="F19" s="9" t="n">
        <v>0</v>
      </c>
      <c r="G19" s="9" t="n">
        <v>692.31</v>
      </c>
      <c r="H19" s="9" t="n">
        <v>0</v>
      </c>
      <c r="I19" s="9" t="n">
        <v>0</v>
      </c>
      <c r="J19" s="9" t="n">
        <v>0</v>
      </c>
      <c r="K19" s="9" t="n">
        <v>17192.31</v>
      </c>
      <c r="L19" s="9" t="n">
        <v>17192.31</v>
      </c>
      <c r="M19" s="9" t="n">
        <v>0</v>
      </c>
      <c r="N19" s="9" t="n">
        <v>3092</v>
      </c>
      <c r="O19" s="9" t="n">
        <v>6</v>
      </c>
      <c r="P19" s="8" t="s">
        <v>38</v>
      </c>
      <c r="Q19" s="9" t="n">
        <v>0</v>
      </c>
      <c r="R19" s="9" t="n">
        <v>14094.31</v>
      </c>
      <c r="S19" s="9" t="n">
        <v>2753</v>
      </c>
      <c r="T19" s="9" t="n">
        <v>42.99</v>
      </c>
      <c r="U19" s="9" t="n">
        <v>0</v>
      </c>
    </row>
    <row r="20" customFormat="false" ht="15" hidden="false" customHeight="false" outlineLevel="0" collapsed="false">
      <c r="A20" s="8" t="s">
        <v>78</v>
      </c>
      <c r="B20" s="8" t="s">
        <v>79</v>
      </c>
      <c r="C20" s="8" t="s">
        <v>59</v>
      </c>
      <c r="D20" s="9" t="n">
        <v>22200</v>
      </c>
      <c r="E20" s="9" t="n">
        <v>0</v>
      </c>
      <c r="F20" s="9" t="n">
        <v>0</v>
      </c>
      <c r="G20" s="9" t="n">
        <v>0</v>
      </c>
      <c r="H20" s="9" t="n">
        <v>0</v>
      </c>
      <c r="I20" s="9" t="n">
        <v>0</v>
      </c>
      <c r="J20" s="9" t="n">
        <v>0</v>
      </c>
      <c r="K20" s="9" t="n">
        <v>22200</v>
      </c>
      <c r="L20" s="9" t="n">
        <v>22200</v>
      </c>
      <c r="M20" s="9" t="n">
        <v>0</v>
      </c>
      <c r="N20" s="9" t="n">
        <v>4440</v>
      </c>
      <c r="O20" s="9" t="n">
        <v>42</v>
      </c>
      <c r="P20" s="8" t="s">
        <v>44</v>
      </c>
      <c r="Q20" s="9" t="n">
        <v>0</v>
      </c>
      <c r="R20" s="9" t="n">
        <v>17718</v>
      </c>
      <c r="S20" s="9" t="n">
        <v>3774</v>
      </c>
      <c r="T20" s="9" t="n">
        <v>55.5</v>
      </c>
      <c r="U20" s="9" t="n">
        <v>0</v>
      </c>
    </row>
    <row r="21" customFormat="false" ht="15" hidden="false" customHeight="false" outlineLevel="0" collapsed="false">
      <c r="A21" s="8" t="s">
        <v>80</v>
      </c>
      <c r="B21" s="8" t="s">
        <v>81</v>
      </c>
      <c r="C21" s="8" t="s">
        <v>59</v>
      </c>
      <c r="D21" s="9" t="n">
        <v>32400</v>
      </c>
      <c r="E21" s="9" t="n">
        <v>0</v>
      </c>
      <c r="F21" s="9" t="n">
        <v>0</v>
      </c>
      <c r="G21" s="9" t="n">
        <v>0</v>
      </c>
      <c r="H21" s="9" t="n">
        <v>0</v>
      </c>
      <c r="I21" s="9" t="n">
        <v>5400</v>
      </c>
      <c r="J21" s="9" t="n">
        <v>0</v>
      </c>
      <c r="K21" s="9" t="n">
        <v>37800</v>
      </c>
      <c r="L21" s="9" t="n">
        <v>32400</v>
      </c>
      <c r="M21" s="9" t="n">
        <v>5400</v>
      </c>
      <c r="N21" s="9" t="n">
        <v>7560</v>
      </c>
      <c r="O21" s="9" t="n">
        <v>13</v>
      </c>
      <c r="P21" s="8" t="s">
        <v>38</v>
      </c>
      <c r="Q21" s="9" t="n">
        <v>0</v>
      </c>
      <c r="R21" s="9" t="n">
        <v>30227</v>
      </c>
      <c r="S21" s="9" t="n">
        <v>6426</v>
      </c>
      <c r="T21" s="9" t="n">
        <v>67.5</v>
      </c>
      <c r="U21" s="9" t="n">
        <v>0</v>
      </c>
    </row>
    <row r="22" customFormat="false" ht="15" hidden="false" customHeight="false" outlineLevel="0" collapsed="false">
      <c r="A22" s="8" t="s">
        <v>82</v>
      </c>
      <c r="B22" s="8" t="s">
        <v>83</v>
      </c>
      <c r="C22" s="8" t="s">
        <v>84</v>
      </c>
      <c r="D22" s="9" t="n">
        <v>24600</v>
      </c>
      <c r="E22" s="9" t="n">
        <v>0</v>
      </c>
      <c r="F22" s="9" t="n">
        <v>0</v>
      </c>
      <c r="G22" s="9" t="n">
        <v>0</v>
      </c>
      <c r="H22" s="9" t="n">
        <v>0</v>
      </c>
      <c r="I22" s="9" t="n">
        <v>0</v>
      </c>
      <c r="J22" s="9" t="n">
        <v>4300</v>
      </c>
      <c r="K22" s="9" t="n">
        <v>28900</v>
      </c>
      <c r="L22" s="9" t="n">
        <v>28900</v>
      </c>
      <c r="M22" s="9" t="n">
        <v>0</v>
      </c>
      <c r="N22" s="9" t="n">
        <v>5780</v>
      </c>
      <c r="O22" s="9" t="n">
        <v>9</v>
      </c>
      <c r="P22" s="8" t="s">
        <v>38</v>
      </c>
      <c r="Q22" s="9" t="n">
        <v>0</v>
      </c>
      <c r="R22" s="9" t="n">
        <v>23111</v>
      </c>
      <c r="S22" s="9" t="n">
        <v>4914</v>
      </c>
      <c r="T22" s="9" t="n">
        <v>67.5</v>
      </c>
      <c r="U22" s="9" t="n">
        <v>0</v>
      </c>
    </row>
    <row r="23" customFormat="false" ht="15" hidden="false" customHeight="false" outlineLevel="0" collapsed="false">
      <c r="A23" s="8" t="s">
        <v>85</v>
      </c>
      <c r="B23" s="8" t="s">
        <v>86</v>
      </c>
      <c r="C23" s="8" t="s">
        <v>84</v>
      </c>
      <c r="D23" s="9" t="n">
        <v>19800</v>
      </c>
      <c r="E23" s="9" t="n">
        <v>450</v>
      </c>
      <c r="F23" s="9" t="n">
        <v>0</v>
      </c>
      <c r="G23" s="9" t="n">
        <v>0</v>
      </c>
      <c r="H23" s="9" t="n">
        <v>0</v>
      </c>
      <c r="I23" s="9" t="n">
        <v>0</v>
      </c>
      <c r="J23" s="9" t="n">
        <v>2650</v>
      </c>
      <c r="K23" s="9" t="n">
        <v>22000</v>
      </c>
      <c r="L23" s="9" t="n">
        <v>22000</v>
      </c>
      <c r="M23" s="9" t="n">
        <v>0</v>
      </c>
      <c r="N23" s="9" t="n">
        <v>4400</v>
      </c>
      <c r="O23" s="9" t="n">
        <v>90</v>
      </c>
      <c r="P23" s="8" t="s">
        <v>41</v>
      </c>
      <c r="Q23" s="9" t="n">
        <v>0</v>
      </c>
      <c r="R23" s="9" t="n">
        <v>17510</v>
      </c>
      <c r="S23" s="9" t="n">
        <v>3742</v>
      </c>
      <c r="T23" s="9" t="n">
        <v>55.02</v>
      </c>
      <c r="U23" s="9" t="n">
        <v>0</v>
      </c>
    </row>
    <row r="24" customFormat="false" ht="15" hidden="false" customHeight="false" outlineLevel="0" collapsed="false">
      <c r="A24" s="8" t="s">
        <v>87</v>
      </c>
      <c r="B24" s="8" t="s">
        <v>88</v>
      </c>
      <c r="C24" s="8" t="s">
        <v>84</v>
      </c>
      <c r="D24" s="9" t="n">
        <v>23400</v>
      </c>
      <c r="E24" s="9" t="n">
        <v>0</v>
      </c>
      <c r="F24" s="9" t="n">
        <v>0</v>
      </c>
      <c r="G24" s="9" t="n">
        <v>0</v>
      </c>
      <c r="H24" s="9" t="n">
        <v>0</v>
      </c>
      <c r="I24" s="9" t="n">
        <v>0</v>
      </c>
      <c r="J24" s="9" t="n">
        <v>3800</v>
      </c>
      <c r="K24" s="9" t="n">
        <v>27200</v>
      </c>
      <c r="L24" s="9" t="n">
        <v>27200</v>
      </c>
      <c r="M24" s="9" t="n">
        <v>0</v>
      </c>
      <c r="N24" s="9" t="n">
        <v>5440</v>
      </c>
      <c r="O24" s="9" t="n">
        <v>9</v>
      </c>
      <c r="P24" s="8" t="s">
        <v>38</v>
      </c>
      <c r="Q24" s="9" t="n">
        <v>1200</v>
      </c>
      <c r="R24" s="9" t="n">
        <v>20551</v>
      </c>
      <c r="S24" s="9" t="n">
        <v>4625</v>
      </c>
      <c r="T24" s="9" t="n">
        <v>67.25</v>
      </c>
      <c r="U24" s="9" t="n">
        <v>0</v>
      </c>
    </row>
    <row r="25" customFormat="false" ht="15" hidden="false" customHeight="false" outlineLevel="0" collapsed="false">
      <c r="A25" s="8" t="s">
        <v>89</v>
      </c>
      <c r="B25" s="8" t="s">
        <v>90</v>
      </c>
      <c r="C25" s="8" t="s">
        <v>84</v>
      </c>
      <c r="D25" s="9" t="n">
        <v>58800</v>
      </c>
      <c r="E25" s="9" t="n">
        <v>0</v>
      </c>
      <c r="F25" s="9" t="n">
        <v>0</v>
      </c>
      <c r="G25" s="9" t="n">
        <v>0</v>
      </c>
      <c r="H25" s="9" t="n">
        <v>0</v>
      </c>
      <c r="I25" s="9" t="n">
        <v>5000</v>
      </c>
      <c r="J25" s="9" t="n">
        <v>9800</v>
      </c>
      <c r="K25" s="9" t="n">
        <v>73600</v>
      </c>
      <c r="L25" s="9" t="n">
        <v>48000</v>
      </c>
      <c r="M25" s="9" t="n">
        <v>5000</v>
      </c>
      <c r="N25" s="9" t="n">
        <v>10600</v>
      </c>
      <c r="O25" s="9" t="n">
        <v>120</v>
      </c>
      <c r="P25" s="8" t="s">
        <v>44</v>
      </c>
      <c r="Q25" s="9" t="n">
        <v>0</v>
      </c>
      <c r="R25" s="9" t="n">
        <v>62880</v>
      </c>
      <c r="S25" s="9" t="n">
        <v>9010</v>
      </c>
      <c r="T25" s="9" t="n">
        <v>67.5</v>
      </c>
      <c r="U25" s="9" t="n">
        <v>0</v>
      </c>
    </row>
    <row r="26" customFormat="false" ht="15" hidden="false" customHeight="false" outlineLevel="0" collapsed="false">
      <c r="A26" s="8" t="s">
        <v>91</v>
      </c>
      <c r="B26" s="8" t="s">
        <v>92</v>
      </c>
      <c r="C26" s="8" t="s">
        <v>84</v>
      </c>
      <c r="D26" s="9" t="n">
        <v>18600</v>
      </c>
      <c r="E26" s="9" t="n">
        <v>0</v>
      </c>
      <c r="F26" s="9" t="n">
        <v>0</v>
      </c>
      <c r="G26" s="9" t="n">
        <v>0</v>
      </c>
      <c r="H26" s="9" t="n">
        <v>0</v>
      </c>
      <c r="I26" s="9" t="n">
        <v>0</v>
      </c>
      <c r="J26" s="9" t="n">
        <v>2250</v>
      </c>
      <c r="K26" s="9" t="n">
        <v>20850</v>
      </c>
      <c r="L26" s="9" t="n">
        <v>20850</v>
      </c>
      <c r="M26" s="9" t="n">
        <v>0</v>
      </c>
      <c r="N26" s="9" t="n">
        <v>2604</v>
      </c>
      <c r="O26" s="9" t="n">
        <v>6.5</v>
      </c>
      <c r="P26" s="8" t="s">
        <v>38</v>
      </c>
      <c r="Q26" s="9" t="n">
        <v>0</v>
      </c>
      <c r="R26" s="9" t="n">
        <v>18239.5</v>
      </c>
      <c r="S26" s="9" t="n">
        <v>2610</v>
      </c>
      <c r="T26" s="9" t="n">
        <v>52.14</v>
      </c>
      <c r="U26" s="9" t="n">
        <v>0</v>
      </c>
    </row>
    <row r="27" customFormat="false" ht="15" hidden="false" customHeight="false" outlineLevel="0" collapsed="false">
      <c r="A27" s="8" t="s">
        <v>93</v>
      </c>
      <c r="B27" s="8" t="s">
        <v>94</v>
      </c>
      <c r="C27" s="8" t="s">
        <v>84</v>
      </c>
      <c r="D27" s="9" t="n">
        <v>37800</v>
      </c>
      <c r="E27" s="9" t="n">
        <v>0</v>
      </c>
      <c r="F27" s="9" t="n">
        <v>0</v>
      </c>
      <c r="G27" s="9" t="n">
        <v>0</v>
      </c>
      <c r="H27" s="9" t="n">
        <v>0</v>
      </c>
      <c r="I27" s="9" t="n">
        <v>6000</v>
      </c>
      <c r="J27" s="9" t="n">
        <v>6400</v>
      </c>
      <c r="K27" s="9" t="n">
        <v>50200</v>
      </c>
      <c r="L27" s="9" t="n">
        <v>44200</v>
      </c>
      <c r="M27" s="9" t="n">
        <v>6000</v>
      </c>
      <c r="N27" s="9" t="n">
        <v>10040</v>
      </c>
      <c r="O27" s="9" t="n">
        <v>13</v>
      </c>
      <c r="P27" s="8" t="s">
        <v>38</v>
      </c>
      <c r="Q27" s="9" t="n">
        <v>0</v>
      </c>
      <c r="R27" s="9" t="n">
        <v>40147</v>
      </c>
      <c r="S27" s="9" t="n">
        <v>8535</v>
      </c>
      <c r="T27" s="9" t="n">
        <v>67.5</v>
      </c>
      <c r="U27" s="9" t="n">
        <v>0</v>
      </c>
    </row>
    <row r="28" customFormat="false" ht="15" hidden="false" customHeight="false" outlineLevel="0" collapsed="false">
      <c r="A28" s="8" t="s">
        <v>95</v>
      </c>
      <c r="B28" s="8" t="s">
        <v>96</v>
      </c>
      <c r="C28" s="8" t="s">
        <v>84</v>
      </c>
      <c r="D28" s="9" t="n">
        <v>17700</v>
      </c>
      <c r="E28" s="9" t="n">
        <v>0</v>
      </c>
      <c r="F28" s="9" t="n">
        <v>0</v>
      </c>
      <c r="G28" s="9" t="n">
        <v>0</v>
      </c>
      <c r="H28" s="9" t="n">
        <v>0</v>
      </c>
      <c r="I28" s="9" t="n">
        <v>0</v>
      </c>
      <c r="J28" s="9" t="n">
        <v>2100</v>
      </c>
      <c r="K28" s="9" t="n">
        <v>19800</v>
      </c>
      <c r="L28" s="9" t="n">
        <v>19800</v>
      </c>
      <c r="M28" s="9" t="n">
        <v>0</v>
      </c>
      <c r="N28" s="9" t="n">
        <v>3960</v>
      </c>
      <c r="O28" s="9" t="n">
        <v>90</v>
      </c>
      <c r="P28" s="8" t="s">
        <v>41</v>
      </c>
      <c r="Q28" s="9" t="n">
        <v>0</v>
      </c>
      <c r="R28" s="9" t="n">
        <v>15750</v>
      </c>
      <c r="S28" s="9" t="n">
        <v>3368</v>
      </c>
      <c r="T28" s="9" t="n">
        <v>49.52</v>
      </c>
      <c r="U28" s="9" t="n">
        <v>0</v>
      </c>
    </row>
    <row r="29" customFormat="false" ht="15" hidden="false" customHeight="false" outlineLevel="0" collapsed="false">
      <c r="A29" s="8" t="s">
        <v>97</v>
      </c>
      <c r="B29" s="8" t="s">
        <v>98</v>
      </c>
      <c r="C29" s="8" t="s">
        <v>84</v>
      </c>
      <c r="D29" s="9" t="n">
        <v>13800</v>
      </c>
      <c r="E29" s="9" t="n">
        <v>0</v>
      </c>
      <c r="F29" s="9" t="n">
        <v>0</v>
      </c>
      <c r="G29" s="9" t="n">
        <v>0</v>
      </c>
      <c r="H29" s="9" t="n">
        <v>0</v>
      </c>
      <c r="I29" s="9" t="n">
        <v>0</v>
      </c>
      <c r="J29" s="9" t="n">
        <v>1550</v>
      </c>
      <c r="K29" s="9" t="n">
        <v>15350</v>
      </c>
      <c r="L29" s="9" t="n">
        <v>15350</v>
      </c>
      <c r="M29" s="9" t="n">
        <v>0</v>
      </c>
      <c r="N29" s="9" t="n">
        <v>3070</v>
      </c>
      <c r="O29" s="9" t="n">
        <v>36</v>
      </c>
      <c r="P29" s="8" t="s">
        <v>53</v>
      </c>
      <c r="Q29" s="9" t="n">
        <v>0</v>
      </c>
      <c r="R29" s="9" t="n">
        <v>12244</v>
      </c>
      <c r="S29" s="9" t="n">
        <v>2610</v>
      </c>
      <c r="T29" s="9" t="n">
        <v>33.75</v>
      </c>
      <c r="U29" s="9" t="n">
        <v>0</v>
      </c>
    </row>
    <row r="30" customFormat="false" ht="15" hidden="false" customHeight="false" outlineLevel="0" collapsed="false">
      <c r="A30" s="8" t="s">
        <v>99</v>
      </c>
      <c r="B30" s="8" t="s">
        <v>100</v>
      </c>
      <c r="C30" s="8" t="s">
        <v>84</v>
      </c>
      <c r="D30" s="9" t="n">
        <v>7000</v>
      </c>
      <c r="E30" s="9" t="n">
        <v>0</v>
      </c>
      <c r="F30" s="9" t="n">
        <v>0</v>
      </c>
      <c r="G30" s="9" t="n">
        <v>0</v>
      </c>
      <c r="H30" s="9" t="n">
        <v>0</v>
      </c>
      <c r="I30" s="9" t="n">
        <v>0</v>
      </c>
      <c r="J30" s="9" t="n">
        <v>850</v>
      </c>
      <c r="K30" s="9" t="n">
        <v>7850</v>
      </c>
      <c r="L30" s="9" t="n">
        <v>7850</v>
      </c>
      <c r="M30" s="9" t="n">
        <v>0</v>
      </c>
      <c r="N30" s="9" t="n">
        <v>1570</v>
      </c>
      <c r="O30" s="9" t="n">
        <v>3</v>
      </c>
      <c r="P30" s="8" t="s">
        <v>38</v>
      </c>
      <c r="Q30" s="9" t="n">
        <v>0</v>
      </c>
      <c r="R30" s="9" t="n">
        <v>6277</v>
      </c>
      <c r="S30" s="9" t="n">
        <v>1335</v>
      </c>
      <c r="T30" s="9" t="n">
        <v>19.63</v>
      </c>
      <c r="U30" s="9" t="n">
        <v>0</v>
      </c>
    </row>
    <row r="31" customFormat="false" ht="15" hidden="false" customHeight="false" outlineLevel="0" collapsed="false">
      <c r="A31" s="8" t="s">
        <v>101</v>
      </c>
      <c r="B31" s="8" t="s">
        <v>102</v>
      </c>
      <c r="C31" s="8" t="s">
        <v>84</v>
      </c>
      <c r="D31" s="9" t="n">
        <v>49200</v>
      </c>
      <c r="E31" s="9" t="n">
        <v>0</v>
      </c>
      <c r="F31" s="9" t="n">
        <v>0</v>
      </c>
      <c r="G31" s="9" t="n">
        <v>0</v>
      </c>
      <c r="H31" s="9" t="n">
        <v>0</v>
      </c>
      <c r="I31" s="9" t="n">
        <v>5000</v>
      </c>
      <c r="J31" s="9" t="n">
        <v>8200</v>
      </c>
      <c r="K31" s="9" t="n">
        <v>62400</v>
      </c>
      <c r="L31" s="9" t="n">
        <v>48000</v>
      </c>
      <c r="M31" s="9" t="n">
        <v>5000</v>
      </c>
      <c r="N31" s="9" t="n">
        <v>10600</v>
      </c>
      <c r="O31" s="9" t="n">
        <v>18</v>
      </c>
      <c r="P31" s="8" t="s">
        <v>38</v>
      </c>
      <c r="Q31" s="9" t="n">
        <v>0</v>
      </c>
      <c r="R31" s="9" t="n">
        <v>51782</v>
      </c>
      <c r="S31" s="9" t="n">
        <v>9010</v>
      </c>
      <c r="T31" s="9" t="n">
        <v>67.5</v>
      </c>
      <c r="U31" s="9" t="n">
        <v>0</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P30"/>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3" ySplit="1" topLeftCell="D2" activePane="bottomRight" state="frozen"/>
      <selection pane="topLeft" activeCell="A1" activeCellId="0" sqref="A1"/>
      <selection pane="topRight" activeCell="D1" activeCellId="0" sqref="D1"/>
      <selection pane="bottomLeft" activeCell="A2" activeCellId="0" sqref="A2"/>
      <selection pane="bottomRight" activeCell="A1" activeCellId="0" sqref="A1"/>
    </sheetView>
  </sheetViews>
  <sheetFormatPr defaultColWidth="8.6796875" defaultRowHeight="15" zeroHeight="false" outlineLevelRow="0" outlineLevelCol="0"/>
  <cols>
    <col collapsed="false" customWidth="true" hidden="false" outlineLevel="0" max="42" min="1" style="0" width="14"/>
  </cols>
  <sheetData>
    <row r="1" customFormat="false" ht="35.05" hidden="false" customHeight="false" outlineLevel="0" collapsed="false">
      <c r="A1" s="7" t="s">
        <v>103</v>
      </c>
      <c r="B1" s="7" t="s">
        <v>104</v>
      </c>
      <c r="C1" s="7" t="s">
        <v>105</v>
      </c>
      <c r="D1" s="7" t="s">
        <v>106</v>
      </c>
      <c r="E1" s="7" t="s">
        <v>107</v>
      </c>
      <c r="F1" s="7" t="s">
        <v>108</v>
      </c>
      <c r="G1" s="7" t="s">
        <v>109</v>
      </c>
      <c r="H1" s="7" t="s">
        <v>110</v>
      </c>
      <c r="I1" s="7" t="s">
        <v>111</v>
      </c>
      <c r="J1" s="7" t="s">
        <v>112</v>
      </c>
      <c r="K1" s="7" t="s">
        <v>113</v>
      </c>
      <c r="L1" s="7" t="s">
        <v>114</v>
      </c>
      <c r="M1" s="7" t="s">
        <v>115</v>
      </c>
      <c r="N1" s="7" t="s">
        <v>116</v>
      </c>
      <c r="O1" s="7" t="s">
        <v>117</v>
      </c>
      <c r="P1" s="7" t="s">
        <v>118</v>
      </c>
      <c r="Q1" s="7" t="s">
        <v>119</v>
      </c>
      <c r="R1" s="7" t="s">
        <v>120</v>
      </c>
      <c r="S1" s="7" t="s">
        <v>121</v>
      </c>
      <c r="T1" s="7" t="s">
        <v>122</v>
      </c>
      <c r="U1" s="7" t="s">
        <v>123</v>
      </c>
      <c r="V1" s="7" t="s">
        <v>124</v>
      </c>
      <c r="W1" s="7" t="s">
        <v>125</v>
      </c>
      <c r="X1" s="7" t="s">
        <v>126</v>
      </c>
      <c r="Y1" s="7" t="s">
        <v>127</v>
      </c>
      <c r="Z1" s="7" t="s">
        <v>128</v>
      </c>
      <c r="AA1" s="7" t="s">
        <v>129</v>
      </c>
      <c r="AB1" s="7" t="s">
        <v>130</v>
      </c>
      <c r="AC1" s="7" t="s">
        <v>131</v>
      </c>
      <c r="AD1" s="7" t="s">
        <v>132</v>
      </c>
      <c r="AE1" s="7" t="s">
        <v>133</v>
      </c>
      <c r="AF1" s="7" t="s">
        <v>134</v>
      </c>
      <c r="AG1" s="7" t="s">
        <v>135</v>
      </c>
      <c r="AH1" s="7" t="s">
        <v>136</v>
      </c>
      <c r="AI1" s="7" t="s">
        <v>137</v>
      </c>
      <c r="AJ1" s="7" t="s">
        <v>138</v>
      </c>
      <c r="AK1" s="7" t="s">
        <v>139</v>
      </c>
      <c r="AL1" s="7" t="s">
        <v>140</v>
      </c>
      <c r="AM1" s="7" t="s">
        <v>141</v>
      </c>
      <c r="AN1" s="7" t="s">
        <v>142</v>
      </c>
      <c r="AO1" s="7" t="s">
        <v>143</v>
      </c>
      <c r="AP1" s="7" t="s">
        <v>144</v>
      </c>
    </row>
    <row r="2" customFormat="false" ht="15" hidden="false" customHeight="false" outlineLevel="0" collapsed="false">
      <c r="A2" s="8" t="s">
        <v>35</v>
      </c>
      <c r="B2" s="8" t="s">
        <v>145</v>
      </c>
      <c r="C2" s="8" t="s">
        <v>146</v>
      </c>
      <c r="D2" s="8" t="s">
        <v>147</v>
      </c>
      <c r="E2" s="8" t="s">
        <v>148</v>
      </c>
      <c r="F2" s="9" t="n">
        <v>37200</v>
      </c>
      <c r="G2" s="8"/>
      <c r="H2" s="9" t="n">
        <v>6200</v>
      </c>
      <c r="I2" s="9" t="n">
        <v>6200</v>
      </c>
      <c r="J2" s="8"/>
      <c r="K2" s="8"/>
      <c r="L2" s="8"/>
      <c r="M2" s="8"/>
      <c r="N2" s="8"/>
      <c r="O2" s="9" t="n">
        <v>37200</v>
      </c>
      <c r="P2" s="8"/>
      <c r="Q2" s="9" t="n">
        <v>6200</v>
      </c>
      <c r="R2" s="8"/>
      <c r="S2" s="9" t="n">
        <v>43400</v>
      </c>
      <c r="T2" s="9" t="n">
        <v>8680</v>
      </c>
      <c r="U2" s="9" t="n">
        <v>37200</v>
      </c>
      <c r="V2" s="9" t="n">
        <v>6200</v>
      </c>
      <c r="W2" s="9" t="n">
        <v>13</v>
      </c>
      <c r="X2" s="8"/>
      <c r="Y2" s="8"/>
      <c r="Z2" s="8"/>
      <c r="AA2" s="9" t="n">
        <v>8693</v>
      </c>
      <c r="AB2" s="8"/>
      <c r="AC2" s="8"/>
      <c r="AD2" s="9" t="n">
        <v>34707</v>
      </c>
      <c r="AE2" s="9" t="n">
        <v>7378</v>
      </c>
      <c r="AF2" s="9" t="n">
        <v>67.5</v>
      </c>
      <c r="AG2" s="8"/>
      <c r="AH2" s="9" t="n">
        <v>7445.5</v>
      </c>
      <c r="AI2" s="8" t="s">
        <v>149</v>
      </c>
      <c r="AJ2" s="8"/>
      <c r="AK2" s="8" t="s">
        <v>150</v>
      </c>
      <c r="AL2" s="8" t="n">
        <v>38</v>
      </c>
      <c r="AM2" s="8" t="s">
        <v>37</v>
      </c>
      <c r="AN2" s="8" t="s">
        <v>151</v>
      </c>
      <c r="AO2" s="8"/>
      <c r="AP2" s="8" t="s">
        <v>152</v>
      </c>
    </row>
    <row r="3" customFormat="false" ht="15" hidden="false" customHeight="false" outlineLevel="0" collapsed="false">
      <c r="A3" s="8" t="s">
        <v>39</v>
      </c>
      <c r="B3" s="8" t="s">
        <v>153</v>
      </c>
      <c r="C3" s="8" t="s">
        <v>154</v>
      </c>
      <c r="D3" s="8" t="s">
        <v>155</v>
      </c>
      <c r="E3" s="8" t="s">
        <v>148</v>
      </c>
      <c r="F3" s="9" t="n">
        <v>25800</v>
      </c>
      <c r="G3" s="8"/>
      <c r="H3" s="8"/>
      <c r="I3" s="8"/>
      <c r="J3" s="8"/>
      <c r="K3" s="8"/>
      <c r="L3" s="8"/>
      <c r="M3" s="8"/>
      <c r="N3" s="8"/>
      <c r="O3" s="9" t="n">
        <v>25800</v>
      </c>
      <c r="P3" s="8"/>
      <c r="Q3" s="8"/>
      <c r="R3" s="8"/>
      <c r="S3" s="9" t="n">
        <v>25800</v>
      </c>
      <c r="T3" s="9" t="n">
        <v>5160</v>
      </c>
      <c r="U3" s="9" t="n">
        <v>25800</v>
      </c>
      <c r="V3" s="8"/>
      <c r="W3" s="8"/>
      <c r="X3" s="8"/>
      <c r="Y3" s="9" t="n">
        <v>117</v>
      </c>
      <c r="Z3" s="8"/>
      <c r="AA3" s="9" t="n">
        <v>5277</v>
      </c>
      <c r="AB3" s="8"/>
      <c r="AC3" s="8"/>
      <c r="AD3" s="9" t="n">
        <v>20523</v>
      </c>
      <c r="AE3" s="9" t="n">
        <v>4386</v>
      </c>
      <c r="AF3" s="9" t="n">
        <v>64.5</v>
      </c>
      <c r="AG3" s="8"/>
      <c r="AH3" s="9" t="n">
        <v>4450.5</v>
      </c>
      <c r="AI3" s="8" t="s">
        <v>149</v>
      </c>
      <c r="AJ3" s="8"/>
      <c r="AK3" s="8" t="s">
        <v>156</v>
      </c>
      <c r="AL3" s="8" t="n">
        <v>32</v>
      </c>
      <c r="AM3" s="8" t="s">
        <v>37</v>
      </c>
      <c r="AN3" s="8" t="s">
        <v>151</v>
      </c>
      <c r="AO3" s="8"/>
      <c r="AP3" s="8" t="s">
        <v>152</v>
      </c>
    </row>
    <row r="4" customFormat="false" ht="15" hidden="false" customHeight="false" outlineLevel="0" collapsed="false">
      <c r="A4" s="8" t="s">
        <v>42</v>
      </c>
      <c r="B4" s="8" t="s">
        <v>157</v>
      </c>
      <c r="C4" s="8" t="s">
        <v>158</v>
      </c>
      <c r="D4" s="8" t="s">
        <v>159</v>
      </c>
      <c r="E4" s="8" t="s">
        <v>148</v>
      </c>
      <c r="F4" s="9" t="n">
        <v>23400</v>
      </c>
      <c r="G4" s="8"/>
      <c r="H4" s="8"/>
      <c r="I4" s="8"/>
      <c r="J4" s="8"/>
      <c r="K4" s="8"/>
      <c r="L4" s="8"/>
      <c r="M4" s="8"/>
      <c r="N4" s="8"/>
      <c r="O4" s="9" t="n">
        <v>23400</v>
      </c>
      <c r="P4" s="8"/>
      <c r="Q4" s="8"/>
      <c r="R4" s="8"/>
      <c r="S4" s="9" t="n">
        <v>23400</v>
      </c>
      <c r="T4" s="9" t="n">
        <v>4680</v>
      </c>
      <c r="U4" s="9" t="n">
        <v>23400</v>
      </c>
      <c r="V4" s="8"/>
      <c r="W4" s="8"/>
      <c r="X4" s="8"/>
      <c r="Y4" s="8"/>
      <c r="Z4" s="9" t="n">
        <v>42</v>
      </c>
      <c r="AA4" s="9" t="n">
        <v>4722</v>
      </c>
      <c r="AB4" s="9" t="n">
        <v>900</v>
      </c>
      <c r="AC4" s="8"/>
      <c r="AD4" s="9" t="n">
        <v>17778</v>
      </c>
      <c r="AE4" s="9" t="n">
        <v>3978</v>
      </c>
      <c r="AF4" s="9" t="n">
        <v>58.5</v>
      </c>
      <c r="AG4" s="8"/>
      <c r="AH4" s="9" t="n">
        <v>4036.5</v>
      </c>
      <c r="AI4" s="8" t="s">
        <v>149</v>
      </c>
      <c r="AJ4" s="8"/>
      <c r="AK4" s="8" t="s">
        <v>160</v>
      </c>
      <c r="AL4" s="8" t="n">
        <v>36</v>
      </c>
      <c r="AM4" s="8" t="s">
        <v>37</v>
      </c>
      <c r="AN4" s="8" t="s">
        <v>161</v>
      </c>
      <c r="AO4" s="8"/>
      <c r="AP4" s="8" t="s">
        <v>152</v>
      </c>
    </row>
    <row r="5" customFormat="false" ht="15" hidden="false" customHeight="false" outlineLevel="0" collapsed="false">
      <c r="A5" s="8" t="s">
        <v>45</v>
      </c>
      <c r="B5" s="8" t="s">
        <v>162</v>
      </c>
      <c r="C5" s="8" t="s">
        <v>163</v>
      </c>
      <c r="D5" s="8" t="s">
        <v>164</v>
      </c>
      <c r="E5" s="8" t="s">
        <v>148</v>
      </c>
      <c r="F5" s="9" t="n">
        <v>44400</v>
      </c>
      <c r="G5" s="8"/>
      <c r="H5" s="8"/>
      <c r="I5" s="8"/>
      <c r="J5" s="8"/>
      <c r="K5" s="8"/>
      <c r="L5" s="8"/>
      <c r="M5" s="8"/>
      <c r="N5" s="8"/>
      <c r="O5" s="9" t="n">
        <v>44400</v>
      </c>
      <c r="P5" s="8"/>
      <c r="Q5" s="8"/>
      <c r="R5" s="8"/>
      <c r="S5" s="9" t="n">
        <v>44400</v>
      </c>
      <c r="T5" s="9" t="n">
        <v>7548</v>
      </c>
      <c r="U5" s="9" t="n">
        <v>44400</v>
      </c>
      <c r="V5" s="8"/>
      <c r="W5" s="9" t="n">
        <v>12</v>
      </c>
      <c r="X5" s="8"/>
      <c r="Y5" s="8"/>
      <c r="Z5" s="8"/>
      <c r="AA5" s="9" t="n">
        <v>7560</v>
      </c>
      <c r="AB5" s="8"/>
      <c r="AC5" s="8"/>
      <c r="AD5" s="9" t="n">
        <v>36840</v>
      </c>
      <c r="AE5" s="9" t="n">
        <v>6882</v>
      </c>
      <c r="AF5" s="9" t="n">
        <v>67.5</v>
      </c>
      <c r="AG5" s="8"/>
      <c r="AH5" s="9" t="n">
        <v>6949.5</v>
      </c>
      <c r="AI5" s="8" t="s">
        <v>149</v>
      </c>
      <c r="AJ5" s="8"/>
      <c r="AK5" s="8" t="s">
        <v>165</v>
      </c>
      <c r="AL5" s="8" t="n">
        <v>58</v>
      </c>
      <c r="AM5" s="8" t="s">
        <v>37</v>
      </c>
      <c r="AN5" s="8" t="s">
        <v>151</v>
      </c>
      <c r="AO5" s="8"/>
      <c r="AP5" s="8" t="s">
        <v>152</v>
      </c>
    </row>
    <row r="6" customFormat="false" ht="15" hidden="false" customHeight="false" outlineLevel="0" collapsed="false">
      <c r="A6" s="8" t="s">
        <v>47</v>
      </c>
      <c r="B6" s="8" t="s">
        <v>166</v>
      </c>
      <c r="C6" s="8" t="s">
        <v>167</v>
      </c>
      <c r="D6" s="8" t="s">
        <v>168</v>
      </c>
      <c r="E6" s="8" t="s">
        <v>148</v>
      </c>
      <c r="F6" s="9" t="n">
        <v>21600</v>
      </c>
      <c r="G6" s="9" t="n">
        <v>327.27</v>
      </c>
      <c r="H6" s="8"/>
      <c r="I6" s="8"/>
      <c r="J6" s="8"/>
      <c r="K6" s="8"/>
      <c r="L6" s="8"/>
      <c r="M6" s="9" t="n">
        <v>327.27</v>
      </c>
      <c r="N6" s="8"/>
      <c r="O6" s="9" t="n">
        <v>21600</v>
      </c>
      <c r="P6" s="8"/>
      <c r="Q6" s="8"/>
      <c r="R6" s="8"/>
      <c r="S6" s="9" t="n">
        <v>21272.73</v>
      </c>
      <c r="T6" s="9" t="n">
        <v>4254</v>
      </c>
      <c r="U6" s="9" t="n">
        <v>21272.73</v>
      </c>
      <c r="V6" s="8"/>
      <c r="W6" s="8"/>
      <c r="X6" s="8"/>
      <c r="Y6" s="9" t="n">
        <v>90</v>
      </c>
      <c r="Z6" s="8"/>
      <c r="AA6" s="9" t="n">
        <v>4344</v>
      </c>
      <c r="AB6" s="8"/>
      <c r="AC6" s="8"/>
      <c r="AD6" s="9" t="n">
        <v>16928.73</v>
      </c>
      <c r="AE6" s="9" t="n">
        <v>3617</v>
      </c>
      <c r="AF6" s="9" t="n">
        <v>53.18</v>
      </c>
      <c r="AG6" s="8"/>
      <c r="AH6" s="9" t="n">
        <v>3670.18</v>
      </c>
      <c r="AI6" s="8" t="s">
        <v>149</v>
      </c>
      <c r="AJ6" s="8"/>
      <c r="AK6" s="8" t="s">
        <v>169</v>
      </c>
      <c r="AL6" s="8" t="n">
        <v>29</v>
      </c>
      <c r="AM6" s="8" t="s">
        <v>37</v>
      </c>
      <c r="AN6" s="8" t="s">
        <v>151</v>
      </c>
      <c r="AO6" s="8"/>
      <c r="AP6" s="8" t="s">
        <v>152</v>
      </c>
    </row>
    <row r="7" customFormat="false" ht="15" hidden="false" customHeight="false" outlineLevel="0" collapsed="false">
      <c r="A7" s="8" t="s">
        <v>49</v>
      </c>
      <c r="B7" s="8" t="s">
        <v>170</v>
      </c>
      <c r="C7" s="8" t="s">
        <v>171</v>
      </c>
      <c r="D7" s="8" t="s">
        <v>172</v>
      </c>
      <c r="E7" s="8" t="s">
        <v>148</v>
      </c>
      <c r="F7" s="9" t="n">
        <v>31200</v>
      </c>
      <c r="G7" s="8"/>
      <c r="H7" s="9" t="n">
        <v>5200</v>
      </c>
      <c r="I7" s="9" t="n">
        <v>5200</v>
      </c>
      <c r="J7" s="8"/>
      <c r="K7" s="8"/>
      <c r="L7" s="8"/>
      <c r="M7" s="8"/>
      <c r="N7" s="8"/>
      <c r="O7" s="9" t="n">
        <v>31200</v>
      </c>
      <c r="P7" s="8"/>
      <c r="Q7" s="9" t="n">
        <v>5200</v>
      </c>
      <c r="R7" s="8"/>
      <c r="S7" s="9" t="n">
        <v>36400</v>
      </c>
      <c r="T7" s="9" t="n">
        <v>7280</v>
      </c>
      <c r="U7" s="9" t="n">
        <v>31200</v>
      </c>
      <c r="V7" s="9" t="n">
        <v>5200</v>
      </c>
      <c r="W7" s="9" t="n">
        <v>13</v>
      </c>
      <c r="X7" s="8"/>
      <c r="Y7" s="8"/>
      <c r="Z7" s="8"/>
      <c r="AA7" s="9" t="n">
        <v>7293</v>
      </c>
      <c r="AB7" s="8"/>
      <c r="AC7" s="8"/>
      <c r="AD7" s="9" t="n">
        <v>29107</v>
      </c>
      <c r="AE7" s="9" t="n">
        <v>6188</v>
      </c>
      <c r="AF7" s="9" t="n">
        <v>67.5</v>
      </c>
      <c r="AG7" s="8"/>
      <c r="AH7" s="9" t="n">
        <v>6255.5</v>
      </c>
      <c r="AI7" s="8" t="s">
        <v>173</v>
      </c>
      <c r="AJ7" s="8" t="s">
        <v>174</v>
      </c>
      <c r="AK7" s="8" t="s">
        <v>175</v>
      </c>
      <c r="AL7" s="8" t="n">
        <v>41</v>
      </c>
      <c r="AM7" s="8" t="s">
        <v>37</v>
      </c>
      <c r="AN7" s="8" t="s">
        <v>161</v>
      </c>
      <c r="AO7" s="8"/>
      <c r="AP7" s="8" t="s">
        <v>152</v>
      </c>
    </row>
    <row r="8" customFormat="false" ht="15" hidden="false" customHeight="false" outlineLevel="0" collapsed="false">
      <c r="A8" s="8" t="s">
        <v>51</v>
      </c>
      <c r="B8" s="8" t="s">
        <v>176</v>
      </c>
      <c r="C8" s="8" t="s">
        <v>177</v>
      </c>
      <c r="D8" s="8" t="s">
        <v>178</v>
      </c>
      <c r="E8" s="8" t="s">
        <v>148</v>
      </c>
      <c r="F8" s="9" t="n">
        <v>28800</v>
      </c>
      <c r="G8" s="8"/>
      <c r="H8" s="8"/>
      <c r="I8" s="8"/>
      <c r="J8" s="8"/>
      <c r="K8" s="8"/>
      <c r="L8" s="8"/>
      <c r="M8" s="8"/>
      <c r="N8" s="8"/>
      <c r="O8" s="9" t="n">
        <v>28800</v>
      </c>
      <c r="P8" s="8"/>
      <c r="Q8" s="8"/>
      <c r="R8" s="8"/>
      <c r="S8" s="9" t="n">
        <v>28800</v>
      </c>
      <c r="T8" s="9" t="n">
        <v>4896</v>
      </c>
      <c r="U8" s="9" t="n">
        <v>28800</v>
      </c>
      <c r="V8" s="8"/>
      <c r="W8" s="8"/>
      <c r="X8" s="9" t="n">
        <v>72</v>
      </c>
      <c r="Y8" s="8"/>
      <c r="Z8" s="8"/>
      <c r="AA8" s="9" t="n">
        <v>4968</v>
      </c>
      <c r="AB8" s="8"/>
      <c r="AC8" s="8"/>
      <c r="AD8" s="9" t="n">
        <v>23832</v>
      </c>
      <c r="AE8" s="9" t="n">
        <v>4464</v>
      </c>
      <c r="AF8" s="9" t="n">
        <v>67.5</v>
      </c>
      <c r="AG8" s="8"/>
      <c r="AH8" s="9" t="n">
        <v>4531.5</v>
      </c>
      <c r="AI8" s="8" t="s">
        <v>149</v>
      </c>
      <c r="AJ8" s="8"/>
      <c r="AK8" s="8" t="s">
        <v>179</v>
      </c>
      <c r="AL8" s="8" t="n">
        <v>60</v>
      </c>
      <c r="AM8" s="8" t="s">
        <v>37</v>
      </c>
      <c r="AN8" s="8" t="s">
        <v>151</v>
      </c>
      <c r="AO8" s="8"/>
      <c r="AP8" s="8" t="s">
        <v>152</v>
      </c>
    </row>
    <row r="9" customFormat="false" ht="15" hidden="false" customHeight="false" outlineLevel="0" collapsed="false">
      <c r="A9" s="8" t="s">
        <v>54</v>
      </c>
      <c r="B9" s="8" t="s">
        <v>180</v>
      </c>
      <c r="C9" s="8" t="s">
        <v>181</v>
      </c>
      <c r="D9" s="8" t="s">
        <v>182</v>
      </c>
      <c r="E9" s="8" t="s">
        <v>148</v>
      </c>
      <c r="F9" s="9" t="n">
        <v>57000</v>
      </c>
      <c r="G9" s="8"/>
      <c r="H9" s="9" t="n">
        <v>5000</v>
      </c>
      <c r="I9" s="9" t="n">
        <v>5000</v>
      </c>
      <c r="J9" s="8"/>
      <c r="K9" s="8"/>
      <c r="L9" s="8"/>
      <c r="M9" s="8"/>
      <c r="N9" s="8"/>
      <c r="O9" s="9" t="n">
        <v>57000</v>
      </c>
      <c r="P9" s="8"/>
      <c r="Q9" s="9" t="n">
        <v>5000</v>
      </c>
      <c r="R9" s="8"/>
      <c r="S9" s="9" t="n">
        <v>62000</v>
      </c>
      <c r="T9" s="8"/>
      <c r="U9" s="8"/>
      <c r="V9" s="8"/>
      <c r="W9" s="8"/>
      <c r="X9" s="8"/>
      <c r="Y9" s="8"/>
      <c r="Z9" s="8"/>
      <c r="AA9" s="8"/>
      <c r="AB9" s="8"/>
      <c r="AC9" s="8"/>
      <c r="AD9" s="9" t="n">
        <v>62000</v>
      </c>
      <c r="AE9" s="8"/>
      <c r="AF9" s="9" t="n">
        <v>67.5</v>
      </c>
      <c r="AG9" s="8"/>
      <c r="AH9" s="9" t="n">
        <v>67.5</v>
      </c>
      <c r="AI9" s="8" t="s">
        <v>183</v>
      </c>
      <c r="AJ9" s="8"/>
      <c r="AK9" s="8" t="s">
        <v>184</v>
      </c>
      <c r="AL9" s="8" t="n">
        <v>43</v>
      </c>
      <c r="AM9" s="8" t="s">
        <v>37</v>
      </c>
      <c r="AN9" s="8" t="s">
        <v>151</v>
      </c>
      <c r="AO9" s="8"/>
      <c r="AP9" s="8" t="s">
        <v>152</v>
      </c>
    </row>
    <row r="10" customFormat="false" ht="15" hidden="false" customHeight="false" outlineLevel="0" collapsed="false">
      <c r="A10" s="8" t="s">
        <v>57</v>
      </c>
      <c r="B10" s="8" t="s">
        <v>185</v>
      </c>
      <c r="C10" s="8" t="s">
        <v>186</v>
      </c>
      <c r="D10" s="8" t="s">
        <v>187</v>
      </c>
      <c r="E10" s="8" t="s">
        <v>148</v>
      </c>
      <c r="F10" s="9" t="n">
        <v>14400</v>
      </c>
      <c r="G10" s="8"/>
      <c r="H10" s="9" t="n">
        <v>566.44</v>
      </c>
      <c r="I10" s="8"/>
      <c r="J10" s="8"/>
      <c r="K10" s="8"/>
      <c r="L10" s="9" t="n">
        <v>566.44</v>
      </c>
      <c r="M10" s="8"/>
      <c r="N10" s="9" t="n">
        <v>30</v>
      </c>
      <c r="O10" s="9" t="n">
        <v>14966.44</v>
      </c>
      <c r="P10" s="8"/>
      <c r="Q10" s="8"/>
      <c r="R10" s="9" t="n">
        <v>566.44</v>
      </c>
      <c r="S10" s="9" t="n">
        <v>14966.44</v>
      </c>
      <c r="T10" s="9" t="n">
        <v>2991</v>
      </c>
      <c r="U10" s="9" t="n">
        <v>14966.44</v>
      </c>
      <c r="V10" s="8"/>
      <c r="W10" s="8"/>
      <c r="X10" s="8"/>
      <c r="Y10" s="9" t="n">
        <v>39</v>
      </c>
      <c r="Z10" s="8"/>
      <c r="AA10" s="9" t="n">
        <v>3030</v>
      </c>
      <c r="AB10" s="8"/>
      <c r="AC10" s="8"/>
      <c r="AD10" s="9" t="n">
        <v>11936.44</v>
      </c>
      <c r="AE10" s="9" t="n">
        <v>2547</v>
      </c>
      <c r="AF10" s="9" t="n">
        <v>37.42</v>
      </c>
      <c r="AG10" s="8"/>
      <c r="AH10" s="9" t="n">
        <v>2584.42</v>
      </c>
      <c r="AI10" s="8" t="s">
        <v>149</v>
      </c>
      <c r="AJ10" s="8"/>
      <c r="AK10" s="8" t="s">
        <v>188</v>
      </c>
      <c r="AL10" s="8" t="n">
        <v>27</v>
      </c>
      <c r="AM10" s="8" t="s">
        <v>59</v>
      </c>
      <c r="AN10" s="8" t="s">
        <v>161</v>
      </c>
      <c r="AO10" s="8"/>
      <c r="AP10" s="8" t="s">
        <v>152</v>
      </c>
    </row>
    <row r="11" customFormat="false" ht="15" hidden="false" customHeight="false" outlineLevel="0" collapsed="false">
      <c r="A11" s="8" t="s">
        <v>60</v>
      </c>
      <c r="B11" s="8" t="s">
        <v>189</v>
      </c>
      <c r="C11" s="8" t="s">
        <v>190</v>
      </c>
      <c r="D11" s="8" t="s">
        <v>191</v>
      </c>
      <c r="E11" s="8" t="s">
        <v>148</v>
      </c>
      <c r="F11" s="9" t="n">
        <v>15600</v>
      </c>
      <c r="G11" s="8"/>
      <c r="H11" s="9" t="n">
        <v>306.82</v>
      </c>
      <c r="I11" s="8"/>
      <c r="J11" s="8"/>
      <c r="K11" s="8"/>
      <c r="L11" s="9" t="n">
        <v>306.82</v>
      </c>
      <c r="M11" s="8"/>
      <c r="N11" s="9" t="n">
        <v>15</v>
      </c>
      <c r="O11" s="9" t="n">
        <v>15906.82</v>
      </c>
      <c r="P11" s="8"/>
      <c r="Q11" s="8"/>
      <c r="R11" s="9" t="n">
        <v>306.82</v>
      </c>
      <c r="S11" s="9" t="n">
        <v>15906.82</v>
      </c>
      <c r="T11" s="9" t="n">
        <v>2701</v>
      </c>
      <c r="U11" s="9" t="n">
        <v>15906.82</v>
      </c>
      <c r="V11" s="8"/>
      <c r="W11" s="9" t="n">
        <v>6</v>
      </c>
      <c r="X11" s="8"/>
      <c r="Y11" s="8"/>
      <c r="Z11" s="8"/>
      <c r="AA11" s="9" t="n">
        <v>2707</v>
      </c>
      <c r="AB11" s="8"/>
      <c r="AC11" s="8"/>
      <c r="AD11" s="9" t="n">
        <v>13199.82</v>
      </c>
      <c r="AE11" s="9" t="n">
        <v>2469</v>
      </c>
      <c r="AF11" s="9" t="n">
        <v>39.76</v>
      </c>
      <c r="AG11" s="8"/>
      <c r="AH11" s="9" t="n">
        <v>2508.76</v>
      </c>
      <c r="AI11" s="8" t="s">
        <v>149</v>
      </c>
      <c r="AJ11" s="8"/>
      <c r="AK11" s="8" t="s">
        <v>192</v>
      </c>
      <c r="AL11" s="8" t="n">
        <v>56</v>
      </c>
      <c r="AM11" s="8" t="s">
        <v>59</v>
      </c>
      <c r="AN11" s="8" t="s">
        <v>151</v>
      </c>
      <c r="AO11" s="8"/>
      <c r="AP11" s="8" t="s">
        <v>152</v>
      </c>
    </row>
    <row r="12" customFormat="false" ht="15" hidden="false" customHeight="false" outlineLevel="0" collapsed="false">
      <c r="A12" s="8" t="s">
        <v>62</v>
      </c>
      <c r="B12" s="8" t="s">
        <v>193</v>
      </c>
      <c r="C12" s="8" t="s">
        <v>194</v>
      </c>
      <c r="D12" s="8" t="s">
        <v>195</v>
      </c>
      <c r="E12" s="8" t="s">
        <v>148</v>
      </c>
      <c r="F12" s="9" t="n">
        <v>17400</v>
      </c>
      <c r="G12" s="8"/>
      <c r="H12" s="9" t="n">
        <v>205.33</v>
      </c>
      <c r="I12" s="8"/>
      <c r="J12" s="8"/>
      <c r="K12" s="8"/>
      <c r="L12" s="9" t="n">
        <v>205.33</v>
      </c>
      <c r="M12" s="8"/>
      <c r="N12" s="9" t="n">
        <v>9</v>
      </c>
      <c r="O12" s="9" t="n">
        <v>17605.33</v>
      </c>
      <c r="P12" s="8"/>
      <c r="Q12" s="8"/>
      <c r="R12" s="9" t="n">
        <v>205.33</v>
      </c>
      <c r="S12" s="9" t="n">
        <v>17605.33</v>
      </c>
      <c r="T12" s="9" t="n">
        <v>3520</v>
      </c>
      <c r="U12" s="9" t="n">
        <v>17605.33</v>
      </c>
      <c r="V12" s="8"/>
      <c r="W12" s="8"/>
      <c r="X12" s="8"/>
      <c r="Y12" s="8"/>
      <c r="Z12" s="9" t="n">
        <v>42</v>
      </c>
      <c r="AA12" s="9" t="n">
        <v>3562</v>
      </c>
      <c r="AB12" s="8"/>
      <c r="AC12" s="8"/>
      <c r="AD12" s="9" t="n">
        <v>14043.33</v>
      </c>
      <c r="AE12" s="9" t="n">
        <v>2994</v>
      </c>
      <c r="AF12" s="9" t="n">
        <v>44.01</v>
      </c>
      <c r="AG12" s="8"/>
      <c r="AH12" s="9" t="n">
        <v>3038.01</v>
      </c>
      <c r="AI12" s="8" t="s">
        <v>149</v>
      </c>
      <c r="AJ12" s="8"/>
      <c r="AK12" s="8" t="s">
        <v>196</v>
      </c>
      <c r="AL12" s="8" t="n">
        <v>32</v>
      </c>
      <c r="AM12" s="8" t="s">
        <v>59</v>
      </c>
      <c r="AN12" s="8" t="s">
        <v>151</v>
      </c>
      <c r="AO12" s="8"/>
      <c r="AP12" s="8" t="s">
        <v>152</v>
      </c>
    </row>
    <row r="13" customFormat="false" ht="15" hidden="false" customHeight="false" outlineLevel="0" collapsed="false">
      <c r="A13" s="8" t="s">
        <v>64</v>
      </c>
      <c r="B13" s="8" t="s">
        <v>197</v>
      </c>
      <c r="C13" s="8" t="s">
        <v>198</v>
      </c>
      <c r="D13" s="8" t="s">
        <v>199</v>
      </c>
      <c r="E13" s="8" t="s">
        <v>148</v>
      </c>
      <c r="F13" s="9" t="n">
        <v>27810</v>
      </c>
      <c r="G13" s="8"/>
      <c r="H13" s="8"/>
      <c r="I13" s="8"/>
      <c r="J13" s="8"/>
      <c r="K13" s="8"/>
      <c r="L13" s="8"/>
      <c r="M13" s="8"/>
      <c r="N13" s="8"/>
      <c r="O13" s="9" t="n">
        <v>27810</v>
      </c>
      <c r="P13" s="8"/>
      <c r="Q13" s="8"/>
      <c r="R13" s="8"/>
      <c r="S13" s="9" t="n">
        <v>27810</v>
      </c>
      <c r="T13" s="9" t="n">
        <v>5580</v>
      </c>
      <c r="U13" s="9" t="n">
        <v>27900</v>
      </c>
      <c r="V13" s="8"/>
      <c r="W13" s="9" t="n">
        <v>9</v>
      </c>
      <c r="X13" s="8"/>
      <c r="Y13" s="8"/>
      <c r="Z13" s="8"/>
      <c r="AA13" s="9" t="n">
        <v>5589</v>
      </c>
      <c r="AB13" s="8"/>
      <c r="AC13" s="8"/>
      <c r="AD13" s="9" t="n">
        <v>22221</v>
      </c>
      <c r="AE13" s="9" t="n">
        <v>4746</v>
      </c>
      <c r="AF13" s="9" t="n">
        <v>67.5</v>
      </c>
      <c r="AG13" s="8"/>
      <c r="AH13" s="9" t="n">
        <v>4813.5</v>
      </c>
      <c r="AI13" s="8" t="s">
        <v>149</v>
      </c>
      <c r="AJ13" s="8"/>
      <c r="AK13" s="8" t="s">
        <v>200</v>
      </c>
      <c r="AL13" s="8" t="n">
        <v>34</v>
      </c>
      <c r="AM13" s="8" t="s">
        <v>59</v>
      </c>
      <c r="AN13" s="8" t="s">
        <v>161</v>
      </c>
      <c r="AO13" s="8"/>
      <c r="AP13" s="8" t="s">
        <v>152</v>
      </c>
    </row>
    <row r="14" customFormat="false" ht="15" hidden="false" customHeight="false" outlineLevel="0" collapsed="false">
      <c r="A14" s="8" t="s">
        <v>66</v>
      </c>
      <c r="B14" s="8" t="s">
        <v>201</v>
      </c>
      <c r="C14" s="8" t="s">
        <v>202</v>
      </c>
      <c r="D14" s="8" t="s">
        <v>203</v>
      </c>
      <c r="E14" s="8" t="s">
        <v>148</v>
      </c>
      <c r="F14" s="9" t="n">
        <v>15000</v>
      </c>
      <c r="G14" s="9" t="n">
        <v>113.64</v>
      </c>
      <c r="H14" s="9" t="n">
        <v>452.36</v>
      </c>
      <c r="I14" s="8"/>
      <c r="J14" s="8"/>
      <c r="K14" s="8"/>
      <c r="L14" s="9" t="n">
        <v>452.36</v>
      </c>
      <c r="M14" s="9" t="n">
        <v>113.64</v>
      </c>
      <c r="N14" s="9" t="n">
        <v>23</v>
      </c>
      <c r="O14" s="9" t="n">
        <v>15452.36</v>
      </c>
      <c r="P14" s="8"/>
      <c r="Q14" s="8"/>
      <c r="R14" s="9" t="n">
        <v>452.36</v>
      </c>
      <c r="S14" s="9" t="n">
        <v>15338.72</v>
      </c>
      <c r="T14" s="9" t="n">
        <v>1761</v>
      </c>
      <c r="U14" s="9" t="n">
        <v>15338.72</v>
      </c>
      <c r="V14" s="8"/>
      <c r="W14" s="8"/>
      <c r="X14" s="8"/>
      <c r="Y14" s="9" t="n">
        <v>39</v>
      </c>
      <c r="Z14" s="8"/>
      <c r="AA14" s="9" t="n">
        <v>1800</v>
      </c>
      <c r="AB14" s="8"/>
      <c r="AC14" s="8"/>
      <c r="AD14" s="9" t="n">
        <v>13538.72</v>
      </c>
      <c r="AE14" s="9" t="n">
        <v>1845</v>
      </c>
      <c r="AF14" s="9" t="n">
        <v>38.36</v>
      </c>
      <c r="AG14" s="8"/>
      <c r="AH14" s="9" t="n">
        <v>1883.36</v>
      </c>
      <c r="AI14" s="8" t="s">
        <v>149</v>
      </c>
      <c r="AJ14" s="8"/>
      <c r="AK14" s="8" t="s">
        <v>204</v>
      </c>
      <c r="AL14" s="8" t="n">
        <v>62</v>
      </c>
      <c r="AM14" s="8" t="s">
        <v>59</v>
      </c>
      <c r="AN14" s="8" t="s">
        <v>151</v>
      </c>
      <c r="AO14" s="8"/>
      <c r="AP14" s="8" t="s">
        <v>152</v>
      </c>
    </row>
    <row r="15" customFormat="false" ht="15" hidden="false" customHeight="false" outlineLevel="0" collapsed="false">
      <c r="A15" s="8" t="s">
        <v>68</v>
      </c>
      <c r="B15" s="8" t="s">
        <v>205</v>
      </c>
      <c r="C15" s="8" t="s">
        <v>206</v>
      </c>
      <c r="D15" s="8" t="s">
        <v>207</v>
      </c>
      <c r="E15" s="8" t="s">
        <v>148</v>
      </c>
      <c r="F15" s="9" t="n">
        <v>19800</v>
      </c>
      <c r="G15" s="8"/>
      <c r="H15" s="8"/>
      <c r="I15" s="8"/>
      <c r="J15" s="8"/>
      <c r="K15" s="8"/>
      <c r="L15" s="8"/>
      <c r="M15" s="8"/>
      <c r="N15" s="8"/>
      <c r="O15" s="9" t="n">
        <v>19800</v>
      </c>
      <c r="P15" s="8"/>
      <c r="Q15" s="8"/>
      <c r="R15" s="8"/>
      <c r="S15" s="9" t="n">
        <v>19800</v>
      </c>
      <c r="T15" s="9" t="n">
        <v>3960</v>
      </c>
      <c r="U15" s="9" t="n">
        <v>19800</v>
      </c>
      <c r="V15" s="8"/>
      <c r="W15" s="9" t="n">
        <v>6</v>
      </c>
      <c r="X15" s="8"/>
      <c r="Y15" s="8"/>
      <c r="Z15" s="8"/>
      <c r="AA15" s="9" t="n">
        <v>3966</v>
      </c>
      <c r="AB15" s="8"/>
      <c r="AC15" s="8"/>
      <c r="AD15" s="9" t="n">
        <v>15834</v>
      </c>
      <c r="AE15" s="9" t="n">
        <v>3366</v>
      </c>
      <c r="AF15" s="9" t="n">
        <v>49.5</v>
      </c>
      <c r="AG15" s="8"/>
      <c r="AH15" s="9" t="n">
        <v>3415.5</v>
      </c>
      <c r="AI15" s="8" t="s">
        <v>149</v>
      </c>
      <c r="AJ15" s="8"/>
      <c r="AK15" s="8" t="s">
        <v>208</v>
      </c>
      <c r="AL15" s="8" t="n">
        <v>29</v>
      </c>
      <c r="AM15" s="8" t="s">
        <v>59</v>
      </c>
      <c r="AN15" s="8" t="s">
        <v>151</v>
      </c>
      <c r="AO15" s="8"/>
      <c r="AP15" s="8" t="s">
        <v>152</v>
      </c>
    </row>
    <row r="16" customFormat="false" ht="15" hidden="false" customHeight="false" outlineLevel="0" collapsed="false">
      <c r="A16" s="8" t="s">
        <v>70</v>
      </c>
      <c r="B16" s="8" t="s">
        <v>209</v>
      </c>
      <c r="C16" s="8" t="s">
        <v>210</v>
      </c>
      <c r="D16" s="8" t="s">
        <v>211</v>
      </c>
      <c r="E16" s="8" t="s">
        <v>148</v>
      </c>
      <c r="F16" s="9" t="n">
        <v>11500</v>
      </c>
      <c r="G16" s="8"/>
      <c r="H16" s="8"/>
      <c r="I16" s="8"/>
      <c r="J16" s="8"/>
      <c r="K16" s="8"/>
      <c r="L16" s="8"/>
      <c r="M16" s="8"/>
      <c r="N16" s="8"/>
      <c r="O16" s="9" t="n">
        <v>11500</v>
      </c>
      <c r="P16" s="8"/>
      <c r="Q16" s="8"/>
      <c r="R16" s="8"/>
      <c r="S16" s="9" t="n">
        <v>11500</v>
      </c>
      <c r="T16" s="9" t="n">
        <v>1955</v>
      </c>
      <c r="U16" s="9" t="n">
        <v>11500</v>
      </c>
      <c r="V16" s="8"/>
      <c r="W16" s="8"/>
      <c r="X16" s="8"/>
      <c r="Y16" s="8"/>
      <c r="Z16" s="9" t="n">
        <v>25</v>
      </c>
      <c r="AA16" s="9" t="n">
        <v>1980</v>
      </c>
      <c r="AB16" s="8"/>
      <c r="AC16" s="8"/>
      <c r="AD16" s="9" t="n">
        <v>9520</v>
      </c>
      <c r="AE16" s="9" t="n">
        <v>1785</v>
      </c>
      <c r="AF16" s="9" t="n">
        <v>28.75</v>
      </c>
      <c r="AG16" s="8"/>
      <c r="AH16" s="9" t="n">
        <v>1813.75</v>
      </c>
      <c r="AI16" s="8" t="s">
        <v>149</v>
      </c>
      <c r="AJ16" s="8"/>
      <c r="AK16" s="8" t="s">
        <v>212</v>
      </c>
      <c r="AL16" s="8" t="n">
        <v>58</v>
      </c>
      <c r="AM16" s="8" t="s">
        <v>59</v>
      </c>
      <c r="AN16" s="8" t="s">
        <v>161</v>
      </c>
      <c r="AO16" s="8" t="s">
        <v>213</v>
      </c>
      <c r="AP16" s="8" t="s">
        <v>214</v>
      </c>
    </row>
    <row r="17" customFormat="false" ht="15" hidden="false" customHeight="false" outlineLevel="0" collapsed="false">
      <c r="A17" s="8" t="s">
        <v>72</v>
      </c>
      <c r="B17" s="8" t="s">
        <v>215</v>
      </c>
      <c r="C17" s="8" t="s">
        <v>216</v>
      </c>
      <c r="D17" s="8" t="s">
        <v>217</v>
      </c>
      <c r="E17" s="8" t="s">
        <v>148</v>
      </c>
      <c r="F17" s="9" t="n">
        <v>52800</v>
      </c>
      <c r="G17" s="8"/>
      <c r="H17" s="9" t="n">
        <v>5000</v>
      </c>
      <c r="I17" s="9" t="n">
        <v>5000</v>
      </c>
      <c r="J17" s="8"/>
      <c r="K17" s="8"/>
      <c r="L17" s="8"/>
      <c r="M17" s="8"/>
      <c r="N17" s="8"/>
      <c r="O17" s="9" t="n">
        <v>52800</v>
      </c>
      <c r="P17" s="8"/>
      <c r="Q17" s="9" t="n">
        <v>5000</v>
      </c>
      <c r="R17" s="8"/>
      <c r="S17" s="9" t="n">
        <v>57800</v>
      </c>
      <c r="T17" s="9" t="n">
        <v>10600</v>
      </c>
      <c r="U17" s="9" t="n">
        <v>48000</v>
      </c>
      <c r="V17" s="9" t="n">
        <v>5000</v>
      </c>
      <c r="W17" s="9" t="n">
        <v>18</v>
      </c>
      <c r="X17" s="8"/>
      <c r="Y17" s="8"/>
      <c r="Z17" s="8"/>
      <c r="AA17" s="9" t="n">
        <v>10618</v>
      </c>
      <c r="AB17" s="8"/>
      <c r="AC17" s="8"/>
      <c r="AD17" s="9" t="n">
        <v>47182</v>
      </c>
      <c r="AE17" s="9" t="n">
        <v>9010</v>
      </c>
      <c r="AF17" s="9" t="n">
        <v>67.5</v>
      </c>
      <c r="AG17" s="8"/>
      <c r="AH17" s="9" t="n">
        <v>9077.5</v>
      </c>
      <c r="AI17" s="8" t="s">
        <v>149</v>
      </c>
      <c r="AJ17" s="8"/>
      <c r="AK17" s="8" t="s">
        <v>218</v>
      </c>
      <c r="AL17" s="8" t="n">
        <v>47</v>
      </c>
      <c r="AM17" s="8" t="s">
        <v>59</v>
      </c>
      <c r="AN17" s="8" t="s">
        <v>151</v>
      </c>
      <c r="AO17" s="8"/>
      <c r="AP17" s="8" t="s">
        <v>152</v>
      </c>
    </row>
    <row r="18" customFormat="false" ht="15" hidden="false" customHeight="false" outlineLevel="0" collapsed="false">
      <c r="A18" s="8" t="s">
        <v>74</v>
      </c>
      <c r="B18" s="8" t="s">
        <v>219</v>
      </c>
      <c r="C18" s="8" t="s">
        <v>220</v>
      </c>
      <c r="D18" s="8" t="s">
        <v>221</v>
      </c>
      <c r="E18" s="8" t="s">
        <v>148</v>
      </c>
      <c r="F18" s="9" t="n">
        <v>14700</v>
      </c>
      <c r="G18" s="9" t="n">
        <v>111.36</v>
      </c>
      <c r="H18" s="9" t="n">
        <v>327.67</v>
      </c>
      <c r="I18" s="8"/>
      <c r="J18" s="8"/>
      <c r="K18" s="8"/>
      <c r="L18" s="9" t="n">
        <v>327.67</v>
      </c>
      <c r="M18" s="9" t="n">
        <v>111.36</v>
      </c>
      <c r="N18" s="9" t="n">
        <v>17</v>
      </c>
      <c r="O18" s="9" t="n">
        <v>15027.67</v>
      </c>
      <c r="P18" s="8"/>
      <c r="Q18" s="8"/>
      <c r="R18" s="9" t="n">
        <v>327.67</v>
      </c>
      <c r="S18" s="9" t="n">
        <v>14916.31</v>
      </c>
      <c r="T18" s="9" t="n">
        <v>2982</v>
      </c>
      <c r="U18" s="9" t="n">
        <v>14916.31</v>
      </c>
      <c r="V18" s="8"/>
      <c r="W18" s="8"/>
      <c r="X18" s="8"/>
      <c r="Y18" s="9" t="n">
        <v>39</v>
      </c>
      <c r="Z18" s="8"/>
      <c r="AA18" s="9" t="n">
        <v>3021</v>
      </c>
      <c r="AB18" s="8"/>
      <c r="AC18" s="8"/>
      <c r="AD18" s="9" t="n">
        <v>11895.31</v>
      </c>
      <c r="AE18" s="9" t="n">
        <v>2538</v>
      </c>
      <c r="AF18" s="9" t="n">
        <v>37.3</v>
      </c>
      <c r="AG18" s="8"/>
      <c r="AH18" s="9" t="n">
        <v>2575.3</v>
      </c>
      <c r="AI18" s="8" t="s">
        <v>149</v>
      </c>
      <c r="AJ18" s="8"/>
      <c r="AK18" s="8" t="s">
        <v>222</v>
      </c>
      <c r="AL18" s="8" t="n">
        <v>26</v>
      </c>
      <c r="AM18" s="8" t="s">
        <v>59</v>
      </c>
      <c r="AN18" s="8" t="s">
        <v>151</v>
      </c>
      <c r="AO18" s="8"/>
      <c r="AP18" s="8" t="s">
        <v>152</v>
      </c>
    </row>
    <row r="19" customFormat="false" ht="15" hidden="false" customHeight="false" outlineLevel="0" collapsed="false">
      <c r="A19" s="8" t="s">
        <v>76</v>
      </c>
      <c r="B19" s="8" t="s">
        <v>223</v>
      </c>
      <c r="C19" s="8" t="s">
        <v>224</v>
      </c>
      <c r="D19" s="8" t="s">
        <v>225</v>
      </c>
      <c r="E19" s="8" t="s">
        <v>148</v>
      </c>
      <c r="F19" s="9" t="n">
        <v>16500</v>
      </c>
      <c r="G19" s="8"/>
      <c r="H19" s="9" t="n">
        <v>692.31</v>
      </c>
      <c r="I19" s="8"/>
      <c r="J19" s="8"/>
      <c r="K19" s="8"/>
      <c r="L19" s="9" t="n">
        <v>692.31</v>
      </c>
      <c r="M19" s="8"/>
      <c r="N19" s="9" t="n">
        <v>32</v>
      </c>
      <c r="O19" s="9" t="n">
        <v>17192.31</v>
      </c>
      <c r="P19" s="8"/>
      <c r="Q19" s="8"/>
      <c r="R19" s="9" t="n">
        <v>692.31</v>
      </c>
      <c r="S19" s="9" t="n">
        <v>17192.31</v>
      </c>
      <c r="T19" s="9" t="n">
        <v>2919</v>
      </c>
      <c r="U19" s="9" t="n">
        <v>17192.31</v>
      </c>
      <c r="V19" s="8"/>
      <c r="W19" s="9" t="n">
        <v>6</v>
      </c>
      <c r="X19" s="8"/>
      <c r="Y19" s="8"/>
      <c r="Z19" s="8"/>
      <c r="AA19" s="9" t="n">
        <v>2925</v>
      </c>
      <c r="AB19" s="8"/>
      <c r="AC19" s="8"/>
      <c r="AD19" s="9" t="n">
        <v>14267.31</v>
      </c>
      <c r="AE19" s="9" t="n">
        <v>2669</v>
      </c>
      <c r="AF19" s="9" t="n">
        <v>42.99</v>
      </c>
      <c r="AG19" s="8"/>
      <c r="AH19" s="9" t="n">
        <v>2711.99</v>
      </c>
      <c r="AI19" s="8" t="s">
        <v>149</v>
      </c>
      <c r="AJ19" s="8"/>
      <c r="AK19" s="8" t="s">
        <v>226</v>
      </c>
      <c r="AL19" s="8" t="n">
        <v>59</v>
      </c>
      <c r="AM19" s="8" t="s">
        <v>59</v>
      </c>
      <c r="AN19" s="8" t="s">
        <v>161</v>
      </c>
      <c r="AO19" s="8"/>
      <c r="AP19" s="8" t="s">
        <v>152</v>
      </c>
    </row>
    <row r="20" customFormat="false" ht="15" hidden="false" customHeight="false" outlineLevel="0" collapsed="false">
      <c r="A20" s="8" t="s">
        <v>78</v>
      </c>
      <c r="B20" s="8" t="s">
        <v>227</v>
      </c>
      <c r="C20" s="8" t="s">
        <v>228</v>
      </c>
      <c r="D20" s="8" t="s">
        <v>229</v>
      </c>
      <c r="E20" s="8" t="s">
        <v>148</v>
      </c>
      <c r="F20" s="9" t="n">
        <v>22200</v>
      </c>
      <c r="G20" s="8"/>
      <c r="H20" s="8"/>
      <c r="I20" s="8"/>
      <c r="J20" s="8"/>
      <c r="K20" s="8"/>
      <c r="L20" s="8"/>
      <c r="M20" s="8"/>
      <c r="N20" s="8"/>
      <c r="O20" s="9" t="n">
        <v>22200</v>
      </c>
      <c r="P20" s="8"/>
      <c r="Q20" s="8"/>
      <c r="R20" s="8"/>
      <c r="S20" s="9" t="n">
        <v>22200</v>
      </c>
      <c r="T20" s="9" t="n">
        <v>4440</v>
      </c>
      <c r="U20" s="9" t="n">
        <v>22200</v>
      </c>
      <c r="V20" s="8"/>
      <c r="W20" s="8"/>
      <c r="X20" s="8"/>
      <c r="Y20" s="8"/>
      <c r="Z20" s="9" t="n">
        <v>42</v>
      </c>
      <c r="AA20" s="9" t="n">
        <v>4482</v>
      </c>
      <c r="AB20" s="8"/>
      <c r="AC20" s="8"/>
      <c r="AD20" s="9" t="n">
        <v>17718</v>
      </c>
      <c r="AE20" s="9" t="n">
        <v>3774</v>
      </c>
      <c r="AF20" s="9" t="n">
        <v>55.5</v>
      </c>
      <c r="AG20" s="8"/>
      <c r="AH20" s="9" t="n">
        <v>3829.5</v>
      </c>
      <c r="AI20" s="8" t="s">
        <v>173</v>
      </c>
      <c r="AJ20" s="8" t="s">
        <v>230</v>
      </c>
      <c r="AK20" s="8" t="s">
        <v>231</v>
      </c>
      <c r="AL20" s="8" t="n">
        <v>34</v>
      </c>
      <c r="AM20" s="8" t="s">
        <v>59</v>
      </c>
      <c r="AN20" s="8" t="s">
        <v>151</v>
      </c>
      <c r="AO20" s="8"/>
      <c r="AP20" s="8" t="s">
        <v>152</v>
      </c>
    </row>
    <row r="21" customFormat="false" ht="15" hidden="false" customHeight="false" outlineLevel="0" collapsed="false">
      <c r="A21" s="8" t="s">
        <v>80</v>
      </c>
      <c r="B21" s="8" t="s">
        <v>232</v>
      </c>
      <c r="C21" s="8" t="s">
        <v>233</v>
      </c>
      <c r="D21" s="8" t="s">
        <v>234</v>
      </c>
      <c r="E21" s="8" t="s">
        <v>148</v>
      </c>
      <c r="F21" s="9" t="n">
        <v>32400</v>
      </c>
      <c r="G21" s="8"/>
      <c r="H21" s="9" t="n">
        <v>5400</v>
      </c>
      <c r="I21" s="9" t="n">
        <v>5400</v>
      </c>
      <c r="J21" s="8"/>
      <c r="K21" s="8"/>
      <c r="L21" s="8"/>
      <c r="M21" s="8"/>
      <c r="N21" s="8"/>
      <c r="O21" s="9" t="n">
        <v>32400</v>
      </c>
      <c r="P21" s="8"/>
      <c r="Q21" s="9" t="n">
        <v>5400</v>
      </c>
      <c r="R21" s="8"/>
      <c r="S21" s="9" t="n">
        <v>37800</v>
      </c>
      <c r="T21" s="9" t="n">
        <v>7560</v>
      </c>
      <c r="U21" s="9" t="n">
        <v>32400</v>
      </c>
      <c r="V21" s="9" t="n">
        <v>5400</v>
      </c>
      <c r="W21" s="9" t="n">
        <v>13</v>
      </c>
      <c r="X21" s="8"/>
      <c r="Y21" s="8"/>
      <c r="Z21" s="8"/>
      <c r="AA21" s="9" t="n">
        <v>7573</v>
      </c>
      <c r="AB21" s="8"/>
      <c r="AC21" s="8"/>
      <c r="AD21" s="9" t="n">
        <v>30227</v>
      </c>
      <c r="AE21" s="9" t="n">
        <v>6426</v>
      </c>
      <c r="AF21" s="9" t="n">
        <v>67.5</v>
      </c>
      <c r="AG21" s="8"/>
      <c r="AH21" s="9" t="n">
        <v>6493.5</v>
      </c>
      <c r="AI21" s="8" t="s">
        <v>149</v>
      </c>
      <c r="AJ21" s="8"/>
      <c r="AK21" s="8" t="s">
        <v>235</v>
      </c>
      <c r="AL21" s="8" t="n">
        <v>39</v>
      </c>
      <c r="AM21" s="8" t="s">
        <v>59</v>
      </c>
      <c r="AN21" s="8" t="s">
        <v>151</v>
      </c>
      <c r="AO21" s="8"/>
      <c r="AP21" s="8" t="s">
        <v>152</v>
      </c>
    </row>
    <row r="22" customFormat="false" ht="15" hidden="false" customHeight="false" outlineLevel="0" collapsed="false">
      <c r="A22" s="8" t="s">
        <v>82</v>
      </c>
      <c r="B22" s="8" t="s">
        <v>236</v>
      </c>
      <c r="C22" s="8" t="s">
        <v>237</v>
      </c>
      <c r="D22" s="8" t="s">
        <v>238</v>
      </c>
      <c r="E22" s="8" t="s">
        <v>148</v>
      </c>
      <c r="F22" s="9" t="n">
        <v>24600</v>
      </c>
      <c r="G22" s="8"/>
      <c r="H22" s="9" t="n">
        <v>4300</v>
      </c>
      <c r="I22" s="8"/>
      <c r="J22" s="9" t="n">
        <v>3700</v>
      </c>
      <c r="K22" s="9" t="n">
        <v>600</v>
      </c>
      <c r="L22" s="8"/>
      <c r="M22" s="8"/>
      <c r="N22" s="8"/>
      <c r="O22" s="9" t="n">
        <v>24600</v>
      </c>
      <c r="P22" s="9" t="n">
        <v>600</v>
      </c>
      <c r="Q22" s="9" t="n">
        <v>3700</v>
      </c>
      <c r="R22" s="8"/>
      <c r="S22" s="9" t="n">
        <v>28900</v>
      </c>
      <c r="T22" s="9" t="n">
        <v>5780</v>
      </c>
      <c r="U22" s="9" t="n">
        <v>28900</v>
      </c>
      <c r="V22" s="8"/>
      <c r="W22" s="9" t="n">
        <v>9</v>
      </c>
      <c r="X22" s="8"/>
      <c r="Y22" s="8"/>
      <c r="Z22" s="8"/>
      <c r="AA22" s="9" t="n">
        <v>5789</v>
      </c>
      <c r="AB22" s="8"/>
      <c r="AC22" s="8"/>
      <c r="AD22" s="9" t="n">
        <v>23111</v>
      </c>
      <c r="AE22" s="9" t="n">
        <v>4914</v>
      </c>
      <c r="AF22" s="9" t="n">
        <v>67.5</v>
      </c>
      <c r="AG22" s="8"/>
      <c r="AH22" s="9" t="n">
        <v>4981.5</v>
      </c>
      <c r="AI22" s="8" t="s">
        <v>149</v>
      </c>
      <c r="AJ22" s="8"/>
      <c r="AK22" s="8" t="s">
        <v>239</v>
      </c>
      <c r="AL22" s="8" t="n">
        <v>36</v>
      </c>
      <c r="AM22" s="8" t="s">
        <v>84</v>
      </c>
      <c r="AN22" s="8" t="s">
        <v>161</v>
      </c>
      <c r="AO22" s="8"/>
      <c r="AP22" s="8" t="s">
        <v>152</v>
      </c>
    </row>
    <row r="23" customFormat="false" ht="15" hidden="false" customHeight="false" outlineLevel="0" collapsed="false">
      <c r="A23" s="8" t="s">
        <v>85</v>
      </c>
      <c r="B23" s="8" t="s">
        <v>240</v>
      </c>
      <c r="C23" s="8" t="s">
        <v>241</v>
      </c>
      <c r="D23" s="8" t="s">
        <v>242</v>
      </c>
      <c r="E23" s="8" t="s">
        <v>148</v>
      </c>
      <c r="F23" s="9" t="n">
        <v>19800</v>
      </c>
      <c r="G23" s="9" t="n">
        <v>450</v>
      </c>
      <c r="H23" s="9" t="n">
        <v>2650</v>
      </c>
      <c r="I23" s="8"/>
      <c r="J23" s="9" t="n">
        <v>2050</v>
      </c>
      <c r="K23" s="9" t="n">
        <v>600</v>
      </c>
      <c r="L23" s="8"/>
      <c r="M23" s="9" t="n">
        <v>450</v>
      </c>
      <c r="N23" s="8"/>
      <c r="O23" s="9" t="n">
        <v>19800</v>
      </c>
      <c r="P23" s="9" t="n">
        <v>600</v>
      </c>
      <c r="Q23" s="9" t="n">
        <v>2050</v>
      </c>
      <c r="R23" s="8"/>
      <c r="S23" s="9" t="n">
        <v>22000</v>
      </c>
      <c r="T23" s="9" t="n">
        <v>4400</v>
      </c>
      <c r="U23" s="9" t="n">
        <v>22000</v>
      </c>
      <c r="V23" s="8"/>
      <c r="W23" s="8"/>
      <c r="X23" s="8"/>
      <c r="Y23" s="9" t="n">
        <v>90</v>
      </c>
      <c r="Z23" s="8"/>
      <c r="AA23" s="9" t="n">
        <v>4490</v>
      </c>
      <c r="AB23" s="8"/>
      <c r="AC23" s="8"/>
      <c r="AD23" s="9" t="n">
        <v>17510</v>
      </c>
      <c r="AE23" s="9" t="n">
        <v>3742</v>
      </c>
      <c r="AF23" s="9" t="n">
        <v>55.02</v>
      </c>
      <c r="AG23" s="8"/>
      <c r="AH23" s="9" t="n">
        <v>3797.02</v>
      </c>
      <c r="AI23" s="8" t="s">
        <v>149</v>
      </c>
      <c r="AJ23" s="8"/>
      <c r="AK23" s="8" t="s">
        <v>243</v>
      </c>
      <c r="AL23" s="8" t="n">
        <v>30</v>
      </c>
      <c r="AM23" s="8" t="s">
        <v>84</v>
      </c>
      <c r="AN23" s="8" t="s">
        <v>151</v>
      </c>
      <c r="AO23" s="8"/>
      <c r="AP23" s="8" t="s">
        <v>152</v>
      </c>
    </row>
    <row r="24" customFormat="false" ht="15" hidden="false" customHeight="false" outlineLevel="0" collapsed="false">
      <c r="A24" s="8" t="s">
        <v>87</v>
      </c>
      <c r="B24" s="8" t="s">
        <v>244</v>
      </c>
      <c r="C24" s="8" t="s">
        <v>245</v>
      </c>
      <c r="D24" s="8" t="s">
        <v>246</v>
      </c>
      <c r="E24" s="8" t="s">
        <v>148</v>
      </c>
      <c r="F24" s="9" t="n">
        <v>23400</v>
      </c>
      <c r="G24" s="8"/>
      <c r="H24" s="9" t="n">
        <v>3800</v>
      </c>
      <c r="I24" s="8"/>
      <c r="J24" s="9" t="n">
        <v>3200</v>
      </c>
      <c r="K24" s="9" t="n">
        <v>600</v>
      </c>
      <c r="L24" s="8"/>
      <c r="M24" s="8"/>
      <c r="N24" s="8"/>
      <c r="O24" s="9" t="n">
        <v>23400</v>
      </c>
      <c r="P24" s="9" t="n">
        <v>600</v>
      </c>
      <c r="Q24" s="9" t="n">
        <v>3200</v>
      </c>
      <c r="R24" s="8"/>
      <c r="S24" s="9" t="n">
        <v>27200</v>
      </c>
      <c r="T24" s="9" t="n">
        <v>5440</v>
      </c>
      <c r="U24" s="9" t="n">
        <v>27200</v>
      </c>
      <c r="V24" s="8"/>
      <c r="W24" s="9" t="n">
        <v>9</v>
      </c>
      <c r="X24" s="8"/>
      <c r="Y24" s="8"/>
      <c r="Z24" s="8"/>
      <c r="AA24" s="9" t="n">
        <v>5449</v>
      </c>
      <c r="AB24" s="9" t="n">
        <v>1200</v>
      </c>
      <c r="AC24" s="8"/>
      <c r="AD24" s="9" t="n">
        <v>20551</v>
      </c>
      <c r="AE24" s="9" t="n">
        <v>4625</v>
      </c>
      <c r="AF24" s="9" t="n">
        <v>67.25</v>
      </c>
      <c r="AG24" s="8"/>
      <c r="AH24" s="9" t="n">
        <v>4692.25</v>
      </c>
      <c r="AI24" s="8" t="s">
        <v>149</v>
      </c>
      <c r="AJ24" s="8"/>
      <c r="AK24" s="8" t="s">
        <v>247</v>
      </c>
      <c r="AL24" s="8" t="n">
        <v>33</v>
      </c>
      <c r="AM24" s="8" t="s">
        <v>84</v>
      </c>
      <c r="AN24" s="8" t="s">
        <v>151</v>
      </c>
      <c r="AO24" s="8"/>
      <c r="AP24" s="8" t="s">
        <v>152</v>
      </c>
    </row>
    <row r="25" customFormat="false" ht="15" hidden="false" customHeight="false" outlineLevel="0" collapsed="false">
      <c r="A25" s="8" t="s">
        <v>89</v>
      </c>
      <c r="B25" s="8" t="s">
        <v>248</v>
      </c>
      <c r="C25" s="8" t="s">
        <v>249</v>
      </c>
      <c r="D25" s="8" t="s">
        <v>250</v>
      </c>
      <c r="E25" s="8" t="s">
        <v>148</v>
      </c>
      <c r="F25" s="9" t="n">
        <v>58800</v>
      </c>
      <c r="G25" s="8"/>
      <c r="H25" s="9" t="n">
        <v>14800</v>
      </c>
      <c r="I25" s="9" t="n">
        <v>5000</v>
      </c>
      <c r="J25" s="9" t="n">
        <v>9200</v>
      </c>
      <c r="K25" s="9" t="n">
        <v>600</v>
      </c>
      <c r="L25" s="8"/>
      <c r="M25" s="8"/>
      <c r="N25" s="8"/>
      <c r="O25" s="9" t="n">
        <v>58800</v>
      </c>
      <c r="P25" s="9" t="n">
        <v>600</v>
      </c>
      <c r="Q25" s="9" t="n">
        <v>14200</v>
      </c>
      <c r="R25" s="8"/>
      <c r="S25" s="9" t="n">
        <v>73600</v>
      </c>
      <c r="T25" s="9" t="n">
        <v>10600</v>
      </c>
      <c r="U25" s="9" t="n">
        <v>48000</v>
      </c>
      <c r="V25" s="9" t="n">
        <v>5000</v>
      </c>
      <c r="W25" s="8"/>
      <c r="X25" s="8"/>
      <c r="Y25" s="8"/>
      <c r="Z25" s="9" t="n">
        <v>120</v>
      </c>
      <c r="AA25" s="9" t="n">
        <v>10720</v>
      </c>
      <c r="AB25" s="8"/>
      <c r="AC25" s="8"/>
      <c r="AD25" s="9" t="n">
        <v>62880</v>
      </c>
      <c r="AE25" s="9" t="n">
        <v>9010</v>
      </c>
      <c r="AF25" s="9" t="n">
        <v>67.5</v>
      </c>
      <c r="AG25" s="8"/>
      <c r="AH25" s="9" t="n">
        <v>9077.5</v>
      </c>
      <c r="AI25" s="8" t="s">
        <v>173</v>
      </c>
      <c r="AJ25" s="8" t="s">
        <v>251</v>
      </c>
      <c r="AK25" s="8" t="s">
        <v>252</v>
      </c>
      <c r="AL25" s="8" t="n">
        <v>45</v>
      </c>
      <c r="AM25" s="8" t="s">
        <v>84</v>
      </c>
      <c r="AN25" s="8" t="s">
        <v>161</v>
      </c>
      <c r="AO25" s="8"/>
      <c r="AP25" s="8" t="s">
        <v>152</v>
      </c>
    </row>
    <row r="26" customFormat="false" ht="15" hidden="false" customHeight="false" outlineLevel="0" collapsed="false">
      <c r="A26" s="8" t="s">
        <v>91</v>
      </c>
      <c r="B26" s="8" t="s">
        <v>253</v>
      </c>
      <c r="C26" s="8" t="s">
        <v>254</v>
      </c>
      <c r="D26" s="8" t="s">
        <v>255</v>
      </c>
      <c r="E26" s="8" t="s">
        <v>148</v>
      </c>
      <c r="F26" s="9" t="n">
        <v>18600</v>
      </c>
      <c r="G26" s="8"/>
      <c r="H26" s="9" t="n">
        <v>2250</v>
      </c>
      <c r="I26" s="8"/>
      <c r="J26" s="9" t="n">
        <v>1650</v>
      </c>
      <c r="K26" s="9" t="n">
        <v>600</v>
      </c>
      <c r="L26" s="8"/>
      <c r="M26" s="8"/>
      <c r="N26" s="8"/>
      <c r="O26" s="9" t="n">
        <v>18600</v>
      </c>
      <c r="P26" s="9" t="n">
        <v>600</v>
      </c>
      <c r="Q26" s="9" t="n">
        <v>1650</v>
      </c>
      <c r="R26" s="8"/>
      <c r="S26" s="9" t="n">
        <v>20850</v>
      </c>
      <c r="T26" s="9" t="n">
        <v>2395</v>
      </c>
      <c r="U26" s="9" t="n">
        <v>20850</v>
      </c>
      <c r="V26" s="8"/>
      <c r="W26" s="9" t="n">
        <v>6.5</v>
      </c>
      <c r="X26" s="8"/>
      <c r="Y26" s="8"/>
      <c r="Z26" s="8"/>
      <c r="AA26" s="9" t="n">
        <v>2401.5</v>
      </c>
      <c r="AB26" s="8"/>
      <c r="AC26" s="8"/>
      <c r="AD26" s="9" t="n">
        <v>18448.5</v>
      </c>
      <c r="AE26" s="9" t="n">
        <v>2506</v>
      </c>
      <c r="AF26" s="9" t="n">
        <v>52.14</v>
      </c>
      <c r="AG26" s="8"/>
      <c r="AH26" s="9" t="n">
        <v>2558.14</v>
      </c>
      <c r="AI26" s="8" t="s">
        <v>149</v>
      </c>
      <c r="AJ26" s="8"/>
      <c r="AK26" s="8" t="s">
        <v>256</v>
      </c>
      <c r="AL26" s="8" t="n">
        <v>63</v>
      </c>
      <c r="AM26" s="8" t="s">
        <v>84</v>
      </c>
      <c r="AN26" s="8" t="s">
        <v>151</v>
      </c>
      <c r="AO26" s="8"/>
      <c r="AP26" s="8" t="s">
        <v>152</v>
      </c>
    </row>
    <row r="27" customFormat="false" ht="15" hidden="false" customHeight="false" outlineLevel="0" collapsed="false">
      <c r="A27" s="8" t="s">
        <v>93</v>
      </c>
      <c r="B27" s="8" t="s">
        <v>257</v>
      </c>
      <c r="C27" s="8" t="s">
        <v>258</v>
      </c>
      <c r="D27" s="8" t="s">
        <v>259</v>
      </c>
      <c r="E27" s="8" t="s">
        <v>148</v>
      </c>
      <c r="F27" s="9" t="n">
        <v>37800</v>
      </c>
      <c r="G27" s="8"/>
      <c r="H27" s="9" t="n">
        <v>12400</v>
      </c>
      <c r="I27" s="9" t="n">
        <v>6000</v>
      </c>
      <c r="J27" s="9" t="n">
        <v>5800</v>
      </c>
      <c r="K27" s="9" t="n">
        <v>600</v>
      </c>
      <c r="L27" s="8"/>
      <c r="M27" s="8"/>
      <c r="N27" s="8"/>
      <c r="O27" s="9" t="n">
        <v>37800</v>
      </c>
      <c r="P27" s="9" t="n">
        <v>600</v>
      </c>
      <c r="Q27" s="9" t="n">
        <v>11800</v>
      </c>
      <c r="R27" s="8"/>
      <c r="S27" s="9" t="n">
        <v>50200</v>
      </c>
      <c r="T27" s="9" t="n">
        <v>10040</v>
      </c>
      <c r="U27" s="9" t="n">
        <v>44200</v>
      </c>
      <c r="V27" s="9" t="n">
        <v>6000</v>
      </c>
      <c r="W27" s="9" t="n">
        <v>13</v>
      </c>
      <c r="X27" s="8"/>
      <c r="Y27" s="8"/>
      <c r="Z27" s="8"/>
      <c r="AA27" s="9" t="n">
        <v>10053</v>
      </c>
      <c r="AB27" s="8"/>
      <c r="AC27" s="8"/>
      <c r="AD27" s="9" t="n">
        <v>40147</v>
      </c>
      <c r="AE27" s="9" t="n">
        <v>8535</v>
      </c>
      <c r="AF27" s="9" t="n">
        <v>67.5</v>
      </c>
      <c r="AG27" s="8"/>
      <c r="AH27" s="9" t="n">
        <v>8602.5</v>
      </c>
      <c r="AI27" s="8" t="s">
        <v>149</v>
      </c>
      <c r="AJ27" s="8"/>
      <c r="AK27" s="8" t="s">
        <v>260</v>
      </c>
      <c r="AL27" s="8" t="n">
        <v>39</v>
      </c>
      <c r="AM27" s="8" t="s">
        <v>84</v>
      </c>
      <c r="AN27" s="8" t="s">
        <v>151</v>
      </c>
      <c r="AO27" s="8"/>
      <c r="AP27" s="8" t="s">
        <v>152</v>
      </c>
    </row>
    <row r="28" customFormat="false" ht="15" hidden="false" customHeight="false" outlineLevel="0" collapsed="false">
      <c r="A28" s="8" t="s">
        <v>95</v>
      </c>
      <c r="B28" s="8" t="s">
        <v>261</v>
      </c>
      <c r="C28" s="8" t="s">
        <v>262</v>
      </c>
      <c r="D28" s="8" t="s">
        <v>263</v>
      </c>
      <c r="E28" s="8" t="s">
        <v>148</v>
      </c>
      <c r="F28" s="9" t="n">
        <v>17700</v>
      </c>
      <c r="G28" s="8"/>
      <c r="H28" s="9" t="n">
        <v>2100</v>
      </c>
      <c r="I28" s="8"/>
      <c r="J28" s="9" t="n">
        <v>1500</v>
      </c>
      <c r="K28" s="9" t="n">
        <v>600</v>
      </c>
      <c r="L28" s="8"/>
      <c r="M28" s="8"/>
      <c r="N28" s="8"/>
      <c r="O28" s="9" t="n">
        <v>17700</v>
      </c>
      <c r="P28" s="9" t="n">
        <v>600</v>
      </c>
      <c r="Q28" s="9" t="n">
        <v>1500</v>
      </c>
      <c r="R28" s="8"/>
      <c r="S28" s="9" t="n">
        <v>19800</v>
      </c>
      <c r="T28" s="9" t="n">
        <v>3960</v>
      </c>
      <c r="U28" s="9" t="n">
        <v>19800</v>
      </c>
      <c r="V28" s="8"/>
      <c r="W28" s="8"/>
      <c r="X28" s="8"/>
      <c r="Y28" s="9" t="n">
        <v>90</v>
      </c>
      <c r="Z28" s="8"/>
      <c r="AA28" s="9" t="n">
        <v>4050</v>
      </c>
      <c r="AB28" s="8"/>
      <c r="AC28" s="8"/>
      <c r="AD28" s="9" t="n">
        <v>15750</v>
      </c>
      <c r="AE28" s="9" t="n">
        <v>3368</v>
      </c>
      <c r="AF28" s="9" t="n">
        <v>49.52</v>
      </c>
      <c r="AG28" s="8"/>
      <c r="AH28" s="9" t="n">
        <v>3417.52</v>
      </c>
      <c r="AI28" s="8" t="s">
        <v>149</v>
      </c>
      <c r="AJ28" s="8"/>
      <c r="AK28" s="8" t="s">
        <v>264</v>
      </c>
      <c r="AL28" s="8" t="n">
        <v>27</v>
      </c>
      <c r="AM28" s="8" t="s">
        <v>84</v>
      </c>
      <c r="AN28" s="8" t="s">
        <v>161</v>
      </c>
      <c r="AO28" s="8"/>
      <c r="AP28" s="8" t="s">
        <v>152</v>
      </c>
    </row>
    <row r="29" customFormat="false" ht="15" hidden="false" customHeight="false" outlineLevel="0" collapsed="false">
      <c r="A29" s="8" t="s">
        <v>97</v>
      </c>
      <c r="B29" s="8" t="s">
        <v>265</v>
      </c>
      <c r="C29" s="8" t="s">
        <v>266</v>
      </c>
      <c r="D29" s="8" t="s">
        <v>267</v>
      </c>
      <c r="E29" s="8" t="s">
        <v>148</v>
      </c>
      <c r="F29" s="9" t="n">
        <v>13800</v>
      </c>
      <c r="G29" s="8"/>
      <c r="H29" s="9" t="n">
        <v>1550</v>
      </c>
      <c r="I29" s="8"/>
      <c r="J29" s="9" t="n">
        <v>1250</v>
      </c>
      <c r="K29" s="9" t="n">
        <v>300</v>
      </c>
      <c r="L29" s="8"/>
      <c r="M29" s="8"/>
      <c r="N29" s="8"/>
      <c r="O29" s="9" t="n">
        <v>13800</v>
      </c>
      <c r="P29" s="9" t="n">
        <v>300</v>
      </c>
      <c r="Q29" s="9" t="n">
        <v>1250</v>
      </c>
      <c r="R29" s="8"/>
      <c r="S29" s="9" t="n">
        <v>15350</v>
      </c>
      <c r="T29" s="9" t="n">
        <v>3070</v>
      </c>
      <c r="U29" s="9" t="n">
        <v>15350</v>
      </c>
      <c r="V29" s="8"/>
      <c r="W29" s="8"/>
      <c r="X29" s="9" t="n">
        <v>36</v>
      </c>
      <c r="Y29" s="8"/>
      <c r="Z29" s="8"/>
      <c r="AA29" s="9" t="n">
        <v>3106</v>
      </c>
      <c r="AB29" s="8"/>
      <c r="AC29" s="8"/>
      <c r="AD29" s="9" t="n">
        <v>12244</v>
      </c>
      <c r="AE29" s="9" t="n">
        <v>2610</v>
      </c>
      <c r="AF29" s="9" t="n">
        <v>33.75</v>
      </c>
      <c r="AG29" s="8"/>
      <c r="AH29" s="9" t="n">
        <v>2643.75</v>
      </c>
      <c r="AI29" s="8" t="s">
        <v>149</v>
      </c>
      <c r="AJ29" s="8"/>
      <c r="AK29" s="8" t="s">
        <v>268</v>
      </c>
      <c r="AL29" s="8" t="n">
        <v>35</v>
      </c>
      <c r="AM29" s="8" t="s">
        <v>84</v>
      </c>
      <c r="AN29" s="8" t="s">
        <v>269</v>
      </c>
      <c r="AO29" s="8"/>
      <c r="AP29" s="8" t="s">
        <v>152</v>
      </c>
    </row>
    <row r="30" customFormat="false" ht="15" hidden="false" customHeight="false" outlineLevel="0" collapsed="false">
      <c r="A30" s="8" t="s">
        <v>101</v>
      </c>
      <c r="B30" s="8" t="s">
        <v>270</v>
      </c>
      <c r="C30" s="8" t="s">
        <v>271</v>
      </c>
      <c r="D30" s="8" t="s">
        <v>272</v>
      </c>
      <c r="E30" s="8" t="s">
        <v>148</v>
      </c>
      <c r="F30" s="9" t="n">
        <v>49200</v>
      </c>
      <c r="G30" s="8"/>
      <c r="H30" s="9" t="n">
        <v>13200</v>
      </c>
      <c r="I30" s="9" t="n">
        <v>5000</v>
      </c>
      <c r="J30" s="9" t="n">
        <v>7600</v>
      </c>
      <c r="K30" s="9" t="n">
        <v>600</v>
      </c>
      <c r="L30" s="8"/>
      <c r="M30" s="8"/>
      <c r="N30" s="8"/>
      <c r="O30" s="9" t="n">
        <v>49200</v>
      </c>
      <c r="P30" s="9" t="n">
        <v>600</v>
      </c>
      <c r="Q30" s="9" t="n">
        <v>12600</v>
      </c>
      <c r="R30" s="8"/>
      <c r="S30" s="9" t="n">
        <v>62400</v>
      </c>
      <c r="T30" s="9" t="n">
        <v>10600</v>
      </c>
      <c r="U30" s="9" t="n">
        <v>48000</v>
      </c>
      <c r="V30" s="9" t="n">
        <v>5000</v>
      </c>
      <c r="W30" s="9" t="n">
        <v>18</v>
      </c>
      <c r="X30" s="8"/>
      <c r="Y30" s="8"/>
      <c r="Z30" s="8"/>
      <c r="AA30" s="9" t="n">
        <v>10618</v>
      </c>
      <c r="AB30" s="8"/>
      <c r="AC30" s="8"/>
      <c r="AD30" s="9" t="n">
        <v>51782</v>
      </c>
      <c r="AE30" s="9" t="n">
        <v>9010</v>
      </c>
      <c r="AF30" s="9" t="n">
        <v>67.5</v>
      </c>
      <c r="AG30" s="8"/>
      <c r="AH30" s="9" t="n">
        <v>9077.5</v>
      </c>
      <c r="AI30" s="8" t="s">
        <v>149</v>
      </c>
      <c r="AJ30" s="8"/>
      <c r="AK30" s="8" t="s">
        <v>273</v>
      </c>
      <c r="AL30" s="8" t="n">
        <v>42</v>
      </c>
      <c r="AM30" s="8" t="s">
        <v>84</v>
      </c>
      <c r="AN30" s="8" t="s">
        <v>161</v>
      </c>
      <c r="AO30" s="8"/>
      <c r="AP30" s="8" t="s">
        <v>152</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D16"/>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6"/>
    <col collapsed="false" customWidth="true" hidden="false" outlineLevel="0" max="2" min="2" style="0" width="22"/>
    <col collapsed="false" customWidth="true" hidden="false" outlineLevel="0" max="3" min="3" style="0" width="50"/>
    <col collapsed="false" customWidth="true" hidden="false" outlineLevel="0" max="4" min="4" style="0" width="55"/>
  </cols>
  <sheetData>
    <row r="1" customFormat="false" ht="15" hidden="false" customHeight="false" outlineLevel="0" collapsed="false">
      <c r="A1" s="7" t="s">
        <v>274</v>
      </c>
      <c r="B1" s="7" t="s">
        <v>275</v>
      </c>
      <c r="C1" s="7" t="s">
        <v>276</v>
      </c>
      <c r="D1" s="7" t="s">
        <v>277</v>
      </c>
    </row>
    <row r="2" customFormat="false" ht="15" hidden="false" customHeight="false" outlineLevel="0" collapsed="false">
      <c r="A2" s="5" t="s">
        <v>278</v>
      </c>
      <c r="B2" s="5" t="s">
        <v>17</v>
      </c>
      <c r="C2" s="5" t="s">
        <v>108</v>
      </c>
      <c r="D2" s="5"/>
    </row>
    <row r="3" customFormat="false" ht="15" hidden="false" customHeight="false" outlineLevel="0" collapsed="false">
      <c r="A3" s="5" t="s">
        <v>279</v>
      </c>
      <c r="B3" s="5" t="s">
        <v>18</v>
      </c>
      <c r="C3" s="5" t="s">
        <v>115</v>
      </c>
      <c r="D3" s="5"/>
    </row>
    <row r="4" customFormat="false" ht="15" hidden="false" customHeight="false" outlineLevel="0" collapsed="false">
      <c r="A4" s="5" t="s">
        <v>280</v>
      </c>
      <c r="B4" s="5" t="s">
        <v>20</v>
      </c>
      <c r="C4" s="5" t="s">
        <v>120</v>
      </c>
      <c r="D4" s="5"/>
    </row>
    <row r="5" customFormat="false" ht="15" hidden="false" customHeight="false" outlineLevel="0" collapsed="false">
      <c r="A5" s="5" t="s">
        <v>111</v>
      </c>
      <c r="B5" s="5" t="s">
        <v>22</v>
      </c>
      <c r="C5" s="5" t="s">
        <v>111</v>
      </c>
      <c r="D5" s="5"/>
    </row>
    <row r="6" customFormat="false" ht="15" hidden="false" customHeight="false" outlineLevel="0" collapsed="false">
      <c r="A6" s="5" t="s">
        <v>281</v>
      </c>
      <c r="B6" s="5" t="s">
        <v>23</v>
      </c>
      <c r="C6" s="5" t="s">
        <v>282</v>
      </c>
      <c r="D6" s="5" t="s">
        <v>283</v>
      </c>
    </row>
    <row r="7" customFormat="false" ht="15" hidden="false" customHeight="false" outlineLevel="0" collapsed="false">
      <c r="A7" s="5" t="s">
        <v>284</v>
      </c>
      <c r="B7" s="5" t="s">
        <v>24</v>
      </c>
      <c r="C7" s="5" t="s">
        <v>121</v>
      </c>
      <c r="D7" s="5"/>
    </row>
    <row r="8" customFormat="false" ht="15" hidden="false" customHeight="false" outlineLevel="0" collapsed="false">
      <c r="A8" s="5" t="s">
        <v>285</v>
      </c>
      <c r="B8" s="5" t="s">
        <v>25</v>
      </c>
      <c r="C8" s="5" t="s">
        <v>123</v>
      </c>
      <c r="D8" s="5" t="s">
        <v>286</v>
      </c>
    </row>
    <row r="9" customFormat="false" ht="15" hidden="false" customHeight="false" outlineLevel="0" collapsed="false">
      <c r="A9" s="5" t="s">
        <v>287</v>
      </c>
      <c r="B9" s="5" t="s">
        <v>26</v>
      </c>
      <c r="C9" s="5" t="s">
        <v>124</v>
      </c>
      <c r="D9" s="5" t="s">
        <v>288</v>
      </c>
    </row>
    <row r="10" customFormat="false" ht="15" hidden="false" customHeight="false" outlineLevel="0" collapsed="false">
      <c r="A10" s="5" t="s">
        <v>122</v>
      </c>
      <c r="B10" s="5" t="s">
        <v>27</v>
      </c>
      <c r="C10" s="5" t="s">
        <v>122</v>
      </c>
      <c r="D10" s="5"/>
    </row>
    <row r="11" customFormat="false" ht="23.85" hidden="false" customHeight="false" outlineLevel="0" collapsed="false">
      <c r="A11" s="5" t="s">
        <v>289</v>
      </c>
      <c r="B11" s="5" t="s">
        <v>28</v>
      </c>
      <c r="C11" s="5" t="s">
        <v>290</v>
      </c>
      <c r="D11" s="5" t="s">
        <v>291</v>
      </c>
    </row>
    <row r="12" customFormat="false" ht="15" hidden="false" customHeight="false" outlineLevel="0" collapsed="false">
      <c r="A12" s="5" t="s">
        <v>292</v>
      </c>
      <c r="B12" s="5" t="s">
        <v>30</v>
      </c>
      <c r="C12" s="5" t="s">
        <v>130</v>
      </c>
      <c r="D12" s="5" t="s">
        <v>293</v>
      </c>
    </row>
    <row r="13" customFormat="false" ht="15" hidden="false" customHeight="false" outlineLevel="0" collapsed="false">
      <c r="A13" s="5" t="s">
        <v>294</v>
      </c>
      <c r="B13" s="5" t="s">
        <v>31</v>
      </c>
      <c r="C13" s="5" t="s">
        <v>132</v>
      </c>
      <c r="D13" s="5"/>
    </row>
    <row r="14" customFormat="false" ht="15" hidden="false" customHeight="false" outlineLevel="0" collapsed="false">
      <c r="A14" s="5" t="s">
        <v>133</v>
      </c>
      <c r="B14" s="5" t="s">
        <v>32</v>
      </c>
      <c r="C14" s="5" t="s">
        <v>133</v>
      </c>
      <c r="D14" s="5"/>
    </row>
    <row r="15" customFormat="false" ht="15" hidden="false" customHeight="false" outlineLevel="0" collapsed="false">
      <c r="A15" s="5" t="s">
        <v>295</v>
      </c>
      <c r="B15" s="5" t="s">
        <v>33</v>
      </c>
      <c r="C15" s="5" t="s">
        <v>134</v>
      </c>
      <c r="D15" s="5"/>
    </row>
    <row r="16" customFormat="false" ht="15" hidden="false" customHeight="false" outlineLevel="0" collapsed="false">
      <c r="A16" s="5" t="s">
        <v>296</v>
      </c>
      <c r="B16" s="5" t="s">
        <v>34</v>
      </c>
      <c r="C16" s="5" t="s">
        <v>135</v>
      </c>
      <c r="D16" s="5" t="s">
        <v>297</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E21"/>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8"/>
    <col collapsed="false" customWidth="true" hidden="false" outlineLevel="0" max="4" min="2" style="0" width="16"/>
  </cols>
  <sheetData>
    <row r="1" customFormat="false" ht="15" hidden="false" customHeight="false" outlineLevel="0" collapsed="false">
      <c r="A1" s="10" t="s">
        <v>298</v>
      </c>
    </row>
    <row r="3" customFormat="false" ht="15" hidden="false" customHeight="false" outlineLevel="0" collapsed="false">
      <c r="A3" s="7" t="s">
        <v>299</v>
      </c>
      <c r="B3" s="7" t="s">
        <v>300</v>
      </c>
      <c r="C3" s="7" t="s">
        <v>301</v>
      </c>
      <c r="D3" s="7" t="s">
        <v>302</v>
      </c>
      <c r="E3" s="7" t="s">
        <v>303</v>
      </c>
    </row>
    <row r="4" customFormat="false" ht="15" hidden="false" customHeight="false" outlineLevel="0" collapsed="false">
      <c r="A4" s="11" t="s">
        <v>304</v>
      </c>
      <c r="B4" s="12" t="n">
        <f aca="false">COUNTA('Old system (cleaned)'!A2:A31)</f>
        <v>30</v>
      </c>
      <c r="C4" s="12" t="n">
        <f aca="false">COUNTA('brioHR export'!A2:A30)</f>
        <v>29</v>
      </c>
      <c r="D4" s="12" t="n">
        <f aca="false">C4-B4</f>
        <v>-1</v>
      </c>
      <c r="E4" s="8" t="str">
        <f aca="false">IF(D4=0,"Yes","No")</f>
        <v>No</v>
      </c>
    </row>
    <row r="5" customFormat="false" ht="15" hidden="false" customHeight="false" outlineLevel="0" collapsed="false">
      <c r="A5" s="8" t="s">
        <v>278</v>
      </c>
      <c r="B5" s="9" t="n">
        <f aca="false">SUM('Old system (cleaned)'!D2:D31)</f>
        <v>800300</v>
      </c>
      <c r="C5" s="9" t="n">
        <f aca="false">SUM('brioHR export'!F2:F30)</f>
        <v>793210</v>
      </c>
      <c r="D5" s="9" t="n">
        <f aca="false">ROUND(C5-B5,2)</f>
        <v>-7090</v>
      </c>
      <c r="E5" s="8" t="str">
        <f aca="false">IF(D5=0,"Yes","No")</f>
        <v>No</v>
      </c>
    </row>
    <row r="6" customFormat="false" ht="15" hidden="false" customHeight="false" outlineLevel="0" collapsed="false">
      <c r="A6" s="8" t="s">
        <v>279</v>
      </c>
      <c r="B6" s="9" t="n">
        <f aca="false">SUM('Old system (cleaned)'!E2:E31)</f>
        <v>1002.27</v>
      </c>
      <c r="C6" s="9" t="n">
        <f aca="false">SUM('brioHR export'!M2:M30)</f>
        <v>1002.27</v>
      </c>
      <c r="D6" s="9" t="n">
        <f aca="false">ROUND(C6-B6,2)</f>
        <v>0</v>
      </c>
      <c r="E6" s="8" t="str">
        <f aca="false">IF(D6=0,"Yes","No")</f>
        <v>Yes</v>
      </c>
    </row>
    <row r="7" customFormat="false" ht="15" hidden="false" customHeight="false" outlineLevel="0" collapsed="false">
      <c r="A7" s="8" t="s">
        <v>280</v>
      </c>
      <c r="B7" s="9" t="n">
        <f aca="false">SUM('Old system (cleaned)'!G2:G31)</f>
        <v>2550.93</v>
      </c>
      <c r="C7" s="9" t="n">
        <f aca="false">SUM('brioHR export'!R2:R30)</f>
        <v>2550.93</v>
      </c>
      <c r="D7" s="9" t="n">
        <f aca="false">ROUND(C7-B7,2)</f>
        <v>0</v>
      </c>
      <c r="E7" s="8" t="str">
        <f aca="false">IF(D7=0,"Yes","No")</f>
        <v>Yes</v>
      </c>
    </row>
    <row r="8" customFormat="false" ht="15" hidden="false" customHeight="false" outlineLevel="0" collapsed="false">
      <c r="A8" s="8" t="s">
        <v>111</v>
      </c>
      <c r="B8" s="9" t="n">
        <f aca="false">SUM('Old system (cleaned)'!I2:I31)</f>
        <v>42800</v>
      </c>
      <c r="C8" s="9" t="n">
        <f aca="false">SUM('brioHR export'!I2:I30)</f>
        <v>42800</v>
      </c>
      <c r="D8" s="9" t="n">
        <f aca="false">ROUND(C8-B8,2)</f>
        <v>0</v>
      </c>
      <c r="E8" s="8" t="str">
        <f aca="false">IF(D8=0,"Yes","No")</f>
        <v>Yes</v>
      </c>
    </row>
    <row r="9" customFormat="false" ht="15" hidden="false" customHeight="false" outlineLevel="0" collapsed="false">
      <c r="A9" s="8" t="s">
        <v>281</v>
      </c>
      <c r="B9" s="9" t="n">
        <f aca="false">SUM('Old system (cleaned)'!J2:J31)</f>
        <v>41900</v>
      </c>
      <c r="C9" s="9" t="n">
        <f aca="false">SUM('brioHR export'!P2:P30)+SUM('brioHR export'!J2:J30)</f>
        <v>41050</v>
      </c>
      <c r="D9" s="9" t="n">
        <f aca="false">ROUND(C9-B9,2)</f>
        <v>-850</v>
      </c>
      <c r="E9" s="8" t="str">
        <f aca="false">IF(D9=0,"Yes","No")</f>
        <v>No</v>
      </c>
    </row>
    <row r="10" customFormat="false" ht="15" hidden="false" customHeight="false" outlineLevel="0" collapsed="false">
      <c r="A10" s="8" t="s">
        <v>284</v>
      </c>
      <c r="B10" s="9" t="n">
        <f aca="false">SUM('Old system (cleaned)'!K2:K31)</f>
        <v>886548.66</v>
      </c>
      <c r="C10" s="9" t="n">
        <f aca="false">SUM('brioHR export'!S2:S30)</f>
        <v>878608.66</v>
      </c>
      <c r="D10" s="9" t="n">
        <f aca="false">ROUND(C10-B10,2)</f>
        <v>-7940</v>
      </c>
      <c r="E10" s="8" t="str">
        <f aca="false">IF(D10=0,"Yes","No")</f>
        <v>No</v>
      </c>
    </row>
    <row r="11" customFormat="false" ht="15" hidden="false" customHeight="false" outlineLevel="0" collapsed="false">
      <c r="A11" s="8" t="s">
        <v>285</v>
      </c>
      <c r="B11" s="9" t="n">
        <f aca="false">SUM('Old system (cleaned)'!L2:L31)</f>
        <v>751948.66</v>
      </c>
      <c r="C11" s="9" t="n">
        <f aca="false">SUM('brioHR export'!U2:U30)</f>
        <v>744098.66</v>
      </c>
      <c r="D11" s="9" t="n">
        <f aca="false">ROUND(C11-B11,2)</f>
        <v>-7850</v>
      </c>
      <c r="E11" s="8" t="str">
        <f aca="false">IF(D11=0,"Yes","No")</f>
        <v>No</v>
      </c>
    </row>
    <row r="12" customFormat="false" ht="15" hidden="false" customHeight="false" outlineLevel="0" collapsed="false">
      <c r="A12" s="8" t="s">
        <v>287</v>
      </c>
      <c r="B12" s="9" t="n">
        <f aca="false">SUM('Old system (cleaned)'!M2:M31)</f>
        <v>37800</v>
      </c>
      <c r="C12" s="9" t="n">
        <f aca="false">SUM('brioHR export'!V2:V30)</f>
        <v>37800</v>
      </c>
      <c r="D12" s="9" t="n">
        <f aca="false">ROUND(C12-B12,2)</f>
        <v>0</v>
      </c>
      <c r="E12" s="8" t="str">
        <f aca="false">IF(D12=0,"Yes","No")</f>
        <v>Yes</v>
      </c>
    </row>
    <row r="13" customFormat="false" ht="15" hidden="false" customHeight="false" outlineLevel="0" collapsed="false">
      <c r="A13" s="8" t="s">
        <v>122</v>
      </c>
      <c r="B13" s="9" t="n">
        <f aca="false">SUM('Old system (cleaned)'!N2:N31)</f>
        <v>152865</v>
      </c>
      <c r="C13" s="9" t="n">
        <f aca="false">SUM('brioHR export'!T2:T30)</f>
        <v>149752</v>
      </c>
      <c r="D13" s="9" t="n">
        <f aca="false">ROUND(C13-B13,2)</f>
        <v>-3113</v>
      </c>
      <c r="E13" s="8" t="str">
        <f aca="false">IF(D13=0,"Yes","No")</f>
        <v>No</v>
      </c>
    </row>
    <row r="14" customFormat="false" ht="15" hidden="false" customHeight="false" outlineLevel="0" collapsed="false">
      <c r="A14" s="8" t="s">
        <v>289</v>
      </c>
      <c r="B14" s="9" t="n">
        <f aca="false">SUM('Old system (cleaned)'!O2:O31)</f>
        <v>1037.5</v>
      </c>
      <c r="C14" s="9" t="n">
        <f aca="false">SUM('brioHR export'!W2:W30)+SUM('brioHR export'!X2:X30)+SUM('brioHR export'!Y2:Y30)+SUM('brioHR export'!Z2:Z30)</f>
        <v>1034.5</v>
      </c>
      <c r="D14" s="9" t="n">
        <f aca="false">ROUND(C14-B14,2)</f>
        <v>-3</v>
      </c>
      <c r="E14" s="8" t="str">
        <f aca="false">IF(D14=0,"Yes","No")</f>
        <v>No</v>
      </c>
    </row>
    <row r="15" customFormat="false" ht="15" hidden="false" customHeight="false" outlineLevel="0" collapsed="false">
      <c r="A15" s="8" t="s">
        <v>292</v>
      </c>
      <c r="B15" s="9" t="n">
        <f aca="false">SUM('Old system (cleaned)'!Q2:Q31)</f>
        <v>2100</v>
      </c>
      <c r="C15" s="9" t="n">
        <f aca="false">SUM('brioHR export'!AB2:AB30)</f>
        <v>2100</v>
      </c>
      <c r="D15" s="9" t="n">
        <f aca="false">ROUND(C15-B15,2)</f>
        <v>0</v>
      </c>
      <c r="E15" s="8" t="str">
        <f aca="false">IF(D15=0,"Yes","No")</f>
        <v>Yes</v>
      </c>
    </row>
    <row r="16" customFormat="false" ht="15" hidden="false" customHeight="false" outlineLevel="0" collapsed="false">
      <c r="A16" s="8" t="s">
        <v>294</v>
      </c>
      <c r="B16" s="9" t="n">
        <f aca="false">SUM('Old system (cleaned)'!R2:R31)</f>
        <v>730546.16</v>
      </c>
      <c r="C16" s="9" t="n">
        <f aca="false">SUM('brioHR export'!AD2:AD30)</f>
        <v>725722.16</v>
      </c>
      <c r="D16" s="9" t="n">
        <f aca="false">ROUND(C16-B16,2)</f>
        <v>-4824</v>
      </c>
      <c r="E16" s="8" t="str">
        <f aca="false">IF(D16=0,"Yes","No")</f>
        <v>No</v>
      </c>
    </row>
    <row r="17" customFormat="false" ht="15" hidden="false" customHeight="false" outlineLevel="0" collapsed="false">
      <c r="A17" s="8" t="s">
        <v>133</v>
      </c>
      <c r="B17" s="9" t="n">
        <f aca="false">SUM('Old system (cleaned)'!S2:S31)</f>
        <v>131481</v>
      </c>
      <c r="C17" s="9" t="n">
        <f aca="false">SUM('brioHR export'!AE2:AE30)</f>
        <v>129382</v>
      </c>
      <c r="D17" s="9" t="n">
        <f aca="false">ROUND(C17-B17,2)</f>
        <v>-2099</v>
      </c>
      <c r="E17" s="8" t="str">
        <f aca="false">IF(D17=0,"Yes","No")</f>
        <v>No</v>
      </c>
    </row>
    <row r="18" customFormat="false" ht="15" hidden="false" customHeight="false" outlineLevel="0" collapsed="false">
      <c r="A18" s="8" t="s">
        <v>295</v>
      </c>
      <c r="B18" s="9" t="n">
        <f aca="false">SUM('Old system (cleaned)'!T2:T31)</f>
        <v>1637.08</v>
      </c>
      <c r="C18" s="9" t="n">
        <f aca="false">SUM('brioHR export'!AF2:AF30)</f>
        <v>1617.45</v>
      </c>
      <c r="D18" s="9" t="n">
        <f aca="false">ROUND(C18-B18,2)</f>
        <v>-19.63</v>
      </c>
      <c r="E18" s="8" t="str">
        <f aca="false">IF(D18=0,"Yes","No")</f>
        <v>No</v>
      </c>
    </row>
    <row r="19" customFormat="false" ht="15" hidden="false" customHeight="false" outlineLevel="0" collapsed="false">
      <c r="A19" s="8" t="s">
        <v>296</v>
      </c>
      <c r="B19" s="9" t="n">
        <f aca="false">SUM('Old system (cleaned)'!U2:U31)</f>
        <v>0</v>
      </c>
      <c r="C19" s="9" t="n">
        <f aca="false">SUM('brioHR export'!AG2:AG30)</f>
        <v>0</v>
      </c>
      <c r="D19" s="9" t="n">
        <f aca="false">ROUND(C19-B19,2)</f>
        <v>0</v>
      </c>
      <c r="E19" s="8" t="str">
        <f aca="false">IF(D19=0,"Yes","No")</f>
        <v>Yes</v>
      </c>
    </row>
    <row r="21" customFormat="false" ht="15" hidden="false" customHeight="false" outlineLevel="0" collapsed="false">
      <c r="A21" s="13" t="s">
        <v>305</v>
      </c>
    </row>
  </sheetData>
  <conditionalFormatting sqref="E4:E19">
    <cfRule type="cellIs" priority="2" operator="equal" aboveAverage="0" equalAverage="0" bottom="0" percent="0" rank="0" text="" dxfId="0">
      <formula>"No"</formula>
    </cfRule>
  </conditionalFormatting>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J34"/>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5" ySplit="4" topLeftCell="F5" activePane="bottomRight" state="frozen"/>
      <selection pane="topLeft" activeCell="A1" activeCellId="0" sqref="A1"/>
      <selection pane="topRight" activeCell="F1" activeCellId="0" sqref="F1"/>
      <selection pane="bottomLeft" activeCell="A5" activeCellId="0" sqref="A5"/>
      <selection pane="bottomRight" activeCell="A1" activeCellId="0" sqref="A1"/>
    </sheetView>
  </sheetViews>
  <sheetFormatPr defaultColWidth="8.6796875" defaultRowHeight="15" zeroHeight="false" outlineLevelRow="0" outlineLevelCol="0"/>
  <cols>
    <col collapsed="false" customWidth="true" hidden="false" outlineLevel="0" max="1" min="1" style="0" width="11"/>
    <col collapsed="false" customWidth="true" hidden="false" outlineLevel="0" max="2" min="2" style="0" width="28"/>
    <col collapsed="false" customWidth="true" hidden="false" outlineLevel="0" max="3" min="3" style="0" width="12"/>
    <col collapsed="false" customWidth="true" hidden="false" outlineLevel="0" max="4" min="4" style="0" width="9"/>
    <col collapsed="false" customWidth="true" hidden="false" outlineLevel="0" max="5" min="5" style="0" width="26"/>
    <col collapsed="false" customWidth="true" hidden="false" outlineLevel="0" max="35" min="6" style="0" width="11"/>
    <col collapsed="false" customWidth="true" hidden="false" outlineLevel="0" max="36" min="36" style="0" width="18"/>
  </cols>
  <sheetData>
    <row r="1" customFormat="false" ht="15" hidden="false" customHeight="false" outlineLevel="0" collapsed="false">
      <c r="A1" s="10" t="s">
        <v>306</v>
      </c>
    </row>
    <row r="2" customFormat="false" ht="15" hidden="false" customHeight="false" outlineLevel="0" collapsed="false">
      <c r="A2" s="13" t="s">
        <v>307</v>
      </c>
    </row>
    <row r="3" customFormat="false" ht="15" hidden="false" customHeight="false" outlineLevel="0" collapsed="false">
      <c r="F3" s="11" t="s">
        <v>301</v>
      </c>
      <c r="P3" s="11" t="s">
        <v>300</v>
      </c>
      <c r="Z3" s="11" t="s">
        <v>308</v>
      </c>
    </row>
    <row r="4" customFormat="false" ht="30" hidden="false" customHeight="true" outlineLevel="0" collapsed="false">
      <c r="A4" s="7" t="s">
        <v>309</v>
      </c>
      <c r="B4" s="7" t="s">
        <v>310</v>
      </c>
      <c r="C4" s="7" t="s">
        <v>141</v>
      </c>
      <c r="D4" s="7" t="s">
        <v>311</v>
      </c>
      <c r="E4" s="7" t="s">
        <v>312</v>
      </c>
      <c r="F4" s="7" t="s">
        <v>313</v>
      </c>
      <c r="G4" s="7" t="s">
        <v>111</v>
      </c>
      <c r="H4" s="7" t="s">
        <v>284</v>
      </c>
      <c r="I4" s="7" t="s">
        <v>25</v>
      </c>
      <c r="J4" s="7" t="s">
        <v>26</v>
      </c>
      <c r="K4" s="7" t="s">
        <v>314</v>
      </c>
      <c r="L4" s="7" t="s">
        <v>315</v>
      </c>
      <c r="M4" s="7" t="s">
        <v>294</v>
      </c>
      <c r="N4" s="7" t="s">
        <v>316</v>
      </c>
      <c r="O4" s="7" t="s">
        <v>295</v>
      </c>
      <c r="P4" s="7" t="s">
        <v>313</v>
      </c>
      <c r="Q4" s="7" t="s">
        <v>111</v>
      </c>
      <c r="R4" s="7" t="s">
        <v>284</v>
      </c>
      <c r="S4" s="7" t="s">
        <v>25</v>
      </c>
      <c r="T4" s="7" t="s">
        <v>26</v>
      </c>
      <c r="U4" s="7" t="s">
        <v>314</v>
      </c>
      <c r="V4" s="7" t="s">
        <v>315</v>
      </c>
      <c r="W4" s="7" t="s">
        <v>294</v>
      </c>
      <c r="X4" s="7" t="s">
        <v>316</v>
      </c>
      <c r="Y4" s="7" t="s">
        <v>295</v>
      </c>
      <c r="Z4" s="7" t="s">
        <v>313</v>
      </c>
      <c r="AA4" s="7" t="s">
        <v>111</v>
      </c>
      <c r="AB4" s="7" t="s">
        <v>284</v>
      </c>
      <c r="AC4" s="7" t="s">
        <v>25</v>
      </c>
      <c r="AD4" s="7" t="s">
        <v>26</v>
      </c>
      <c r="AE4" s="7" t="s">
        <v>314</v>
      </c>
      <c r="AF4" s="7" t="s">
        <v>315</v>
      </c>
      <c r="AG4" s="7" t="s">
        <v>294</v>
      </c>
      <c r="AH4" s="7" t="s">
        <v>316</v>
      </c>
      <c r="AI4" s="7" t="s">
        <v>295</v>
      </c>
      <c r="AJ4" s="7" t="s">
        <v>317</v>
      </c>
    </row>
    <row r="5" customFormat="false" ht="15" hidden="false" customHeight="false" outlineLevel="0" collapsed="false">
      <c r="A5" s="8" t="str">
        <f aca="false">'Old system (cleaned)'!A2</f>
        <v>001</v>
      </c>
      <c r="B5" s="8" t="str">
        <f aca="false">'Old system (cleaned)'!B2</f>
        <v>RACHEL TAN HUI MIN</v>
      </c>
      <c r="C5" s="8" t="str">
        <f aca="false">'Old system (cleaned)'!C2</f>
        <v>Accounts</v>
      </c>
      <c r="D5" s="8" t="n">
        <f aca="false">IFERROR(INDEX('brioHR export'!$AL$2:$AL$30,MATCH($A5,'brioHR export'!$A$2:$A$30,0)),"Missing")</f>
        <v>38</v>
      </c>
      <c r="E5" s="8" t="str">
        <f aca="false">IFERROR(INDEX('brioHR export'!$AI$2:$AI$30,MATCH($A5,'brioHR export'!$A$2:$A$30,0)),"Missing")</f>
        <v>Singapore Citizen</v>
      </c>
      <c r="F5" s="9" t="n">
        <f aca="false">IFERROR(N(INDEX('brioHR export'!$F$2:$F$30,MATCH($A5,'brioHR export'!$A$2:$A$30,0))),"Missing")</f>
        <v>37200</v>
      </c>
      <c r="G5" s="9" t="n">
        <f aca="false">IFERROR(N(INDEX('brioHR export'!$I$2:$I$30,MATCH($A5,'brioHR export'!$A$2:$A$30,0))),"Missing")</f>
        <v>6200</v>
      </c>
      <c r="H5" s="9" t="n">
        <f aca="false">IFERROR(N(INDEX('brioHR export'!$S$2:$S$30,MATCH($A5,'brioHR export'!$A$2:$A$30,0))),"Missing")</f>
        <v>43400</v>
      </c>
      <c r="I5" s="9" t="n">
        <f aca="false">IFERROR(N(INDEX('brioHR export'!$U$2:$U$30,MATCH($A5,'brioHR export'!$A$2:$A$30,0))),"Missing")</f>
        <v>37200</v>
      </c>
      <c r="J5" s="9" t="n">
        <f aca="false">IFERROR(N(INDEX('brioHR export'!$V$2:$V$30,MATCH($A5,'brioHR export'!$A$2:$A$30,0))),"Missing")</f>
        <v>6200</v>
      </c>
      <c r="K5" s="9" t="n">
        <f aca="false">IFERROR(N(INDEX('brioHR export'!$T$2:$T$30,MATCH($A5,'brioHR export'!$A$2:$A$30,0))),"Missing")</f>
        <v>8680</v>
      </c>
      <c r="L5" s="9" t="n">
        <f aca="false">IFERROR(N(INDEX('brioHR export'!$W$2:$W$30,MATCH($A5,'brioHR export'!$A$2:$A$30,0)))+N(INDEX('brioHR export'!$X$2:$X$30,MATCH($A5,'brioHR export'!$A$2:$A$30,0)))+N(INDEX('brioHR export'!$Y$2:$Y$30,MATCH($A5,'brioHR export'!$A$2:$A$30,0)))+N(INDEX('brioHR export'!$Z$2:$Z$30,MATCH($A5,'brioHR export'!$A$2:$A$30,0))),"Missing")</f>
        <v>13</v>
      </c>
      <c r="M5" s="9" t="n">
        <f aca="false">IFERROR(N(INDEX('brioHR export'!$AD$2:$AD$30,MATCH($A5,'brioHR export'!$A$2:$A$30,0))),"Missing")</f>
        <v>34707</v>
      </c>
      <c r="N5" s="9" t="n">
        <f aca="false">IFERROR(N(INDEX('brioHR export'!$AE$2:$AE$30,MATCH($A5,'brioHR export'!$A$2:$A$30,0))),"Missing")</f>
        <v>7378</v>
      </c>
      <c r="O5" s="9" t="n">
        <f aca="false">IFERROR(N(INDEX('brioHR export'!$AF$2:$AF$30,MATCH($A5,'brioHR export'!$A$2:$A$30,0))),"Missing")</f>
        <v>67.5</v>
      </c>
      <c r="P5" s="9" t="n">
        <f aca="false">'Old system (cleaned)'!D2</f>
        <v>37200</v>
      </c>
      <c r="Q5" s="9" t="n">
        <f aca="false">'Old system (cleaned)'!I2</f>
        <v>6200</v>
      </c>
      <c r="R5" s="9" t="n">
        <f aca="false">'Old system (cleaned)'!K2</f>
        <v>43400</v>
      </c>
      <c r="S5" s="9" t="n">
        <f aca="false">'Old system (cleaned)'!L2</f>
        <v>37200</v>
      </c>
      <c r="T5" s="9" t="n">
        <f aca="false">'Old system (cleaned)'!M2</f>
        <v>6200</v>
      </c>
      <c r="U5" s="9" t="n">
        <f aca="false">'Old system (cleaned)'!N2</f>
        <v>8680</v>
      </c>
      <c r="V5" s="9" t="n">
        <f aca="false">'Old system (cleaned)'!O2</f>
        <v>13</v>
      </c>
      <c r="W5" s="9" t="n">
        <f aca="false">'Old system (cleaned)'!R2</f>
        <v>34707</v>
      </c>
      <c r="X5" s="9" t="n">
        <f aca="false">'Old system (cleaned)'!S2</f>
        <v>7378</v>
      </c>
      <c r="Y5" s="9" t="n">
        <f aca="false">'Old system (cleaned)'!T2</f>
        <v>67.5</v>
      </c>
      <c r="Z5" s="9" t="n">
        <f aca="false">IF(ISNUMBER(F5),ROUND(F5-P5,2),"Missing")</f>
        <v>0</v>
      </c>
      <c r="AA5" s="9" t="n">
        <f aca="false">IF(ISNUMBER(G5),ROUND(G5-Q5,2),"Missing")</f>
        <v>0</v>
      </c>
      <c r="AB5" s="9" t="n">
        <f aca="false">IF(ISNUMBER(H5),ROUND(H5-R5,2),"Missing")</f>
        <v>0</v>
      </c>
      <c r="AC5" s="9" t="n">
        <f aca="false">IF(ISNUMBER(I5),ROUND(I5-S5,2),"Missing")</f>
        <v>0</v>
      </c>
      <c r="AD5" s="9" t="n">
        <f aca="false">IF(ISNUMBER(J5),ROUND(J5-T5,2),"Missing")</f>
        <v>0</v>
      </c>
      <c r="AE5" s="9" t="n">
        <f aca="false">IF(ISNUMBER(K5),ROUND(K5-U5,2),"Missing")</f>
        <v>0</v>
      </c>
      <c r="AF5" s="9" t="n">
        <f aca="false">IF(ISNUMBER(L5),ROUND(L5-V5,2),"Missing")</f>
        <v>0</v>
      </c>
      <c r="AG5" s="9" t="n">
        <f aca="false">IF(ISNUMBER(M5),ROUND(M5-W5,2),"Missing")</f>
        <v>0</v>
      </c>
      <c r="AH5" s="9" t="n">
        <f aca="false">IF(ISNUMBER(N5),ROUND(N5-X5,2),"Missing")</f>
        <v>0</v>
      </c>
      <c r="AI5" s="9" t="n">
        <f aca="false">IF(ISNUMBER(O5),ROUND(O5-Y5,2),"Missing")</f>
        <v>0</v>
      </c>
      <c r="AJ5" s="8" t="str">
        <f aca="false">IF(COUNTIF(Z5:AI5,"Missing")&gt;0,"Missing in brioHR",IF(COUNTIF(Z5:AI5,"&lt;&gt;0")&gt;0,"Check","OK"))</f>
        <v>OK</v>
      </c>
    </row>
    <row r="6" customFormat="false" ht="15" hidden="false" customHeight="false" outlineLevel="0" collapsed="false">
      <c r="A6" s="8" t="str">
        <f aca="false">'Old system (cleaned)'!A3</f>
        <v>002</v>
      </c>
      <c r="B6" s="8" t="str">
        <f aca="false">'Old system (cleaned)'!B3</f>
        <v>MUHAMMAD IRFAN BIN RAHMAT</v>
      </c>
      <c r="C6" s="8" t="str">
        <f aca="false">'Old system (cleaned)'!C3</f>
        <v>Accounts</v>
      </c>
      <c r="D6" s="8" t="n">
        <f aca="false">IFERROR(INDEX('brioHR export'!$AL$2:$AL$30,MATCH($A6,'brioHR export'!$A$2:$A$30,0)),"Missing")</f>
        <v>32</v>
      </c>
      <c r="E6" s="8" t="str">
        <f aca="false">IFERROR(INDEX('brioHR export'!$AI$2:$AI$30,MATCH($A6,'brioHR export'!$A$2:$A$30,0)),"Missing")</f>
        <v>Singapore Citizen</v>
      </c>
      <c r="F6" s="9" t="n">
        <f aca="false">IFERROR(N(INDEX('brioHR export'!$F$2:$F$30,MATCH($A6,'brioHR export'!$A$2:$A$30,0))),"Missing")</f>
        <v>25800</v>
      </c>
      <c r="G6" s="9" t="n">
        <f aca="false">IFERROR(N(INDEX('brioHR export'!$I$2:$I$30,MATCH($A6,'brioHR export'!$A$2:$A$30,0))),"Missing")</f>
        <v>0</v>
      </c>
      <c r="H6" s="9" t="n">
        <f aca="false">IFERROR(N(INDEX('brioHR export'!$S$2:$S$30,MATCH($A6,'brioHR export'!$A$2:$A$30,0))),"Missing")</f>
        <v>25800</v>
      </c>
      <c r="I6" s="9" t="n">
        <f aca="false">IFERROR(N(INDEX('brioHR export'!$U$2:$U$30,MATCH($A6,'brioHR export'!$A$2:$A$30,0))),"Missing")</f>
        <v>25800</v>
      </c>
      <c r="J6" s="9" t="n">
        <f aca="false">IFERROR(N(INDEX('brioHR export'!$V$2:$V$30,MATCH($A6,'brioHR export'!$A$2:$A$30,0))),"Missing")</f>
        <v>0</v>
      </c>
      <c r="K6" s="9" t="n">
        <f aca="false">IFERROR(N(INDEX('brioHR export'!$T$2:$T$30,MATCH($A6,'brioHR export'!$A$2:$A$30,0))),"Missing")</f>
        <v>5160</v>
      </c>
      <c r="L6" s="9" t="n">
        <f aca="false">IFERROR(N(INDEX('brioHR export'!$W$2:$W$30,MATCH($A6,'brioHR export'!$A$2:$A$30,0)))+N(INDEX('brioHR export'!$X$2:$X$30,MATCH($A6,'brioHR export'!$A$2:$A$30,0)))+N(INDEX('brioHR export'!$Y$2:$Y$30,MATCH($A6,'brioHR export'!$A$2:$A$30,0)))+N(INDEX('brioHR export'!$Z$2:$Z$30,MATCH($A6,'brioHR export'!$A$2:$A$30,0))),"Missing")</f>
        <v>117</v>
      </c>
      <c r="M6" s="9" t="n">
        <f aca="false">IFERROR(N(INDEX('brioHR export'!$AD$2:$AD$30,MATCH($A6,'brioHR export'!$A$2:$A$30,0))),"Missing")</f>
        <v>20523</v>
      </c>
      <c r="N6" s="9" t="n">
        <f aca="false">IFERROR(N(INDEX('brioHR export'!$AE$2:$AE$30,MATCH($A6,'brioHR export'!$A$2:$A$30,0))),"Missing")</f>
        <v>4386</v>
      </c>
      <c r="O6" s="9" t="n">
        <f aca="false">IFERROR(N(INDEX('brioHR export'!$AF$2:$AF$30,MATCH($A6,'brioHR export'!$A$2:$A$30,0))),"Missing")</f>
        <v>64.5</v>
      </c>
      <c r="P6" s="9" t="n">
        <f aca="false">'Old system (cleaned)'!D3</f>
        <v>25800</v>
      </c>
      <c r="Q6" s="9" t="n">
        <f aca="false">'Old system (cleaned)'!I3</f>
        <v>0</v>
      </c>
      <c r="R6" s="9" t="n">
        <f aca="false">'Old system (cleaned)'!K3</f>
        <v>25800</v>
      </c>
      <c r="S6" s="9" t="n">
        <f aca="false">'Old system (cleaned)'!L3</f>
        <v>25800</v>
      </c>
      <c r="T6" s="9" t="n">
        <f aca="false">'Old system (cleaned)'!M3</f>
        <v>0</v>
      </c>
      <c r="U6" s="9" t="n">
        <f aca="false">'Old system (cleaned)'!N3</f>
        <v>5160</v>
      </c>
      <c r="V6" s="9" t="n">
        <f aca="false">'Old system (cleaned)'!O3</f>
        <v>117</v>
      </c>
      <c r="W6" s="9" t="n">
        <f aca="false">'Old system (cleaned)'!R3</f>
        <v>20523</v>
      </c>
      <c r="X6" s="9" t="n">
        <f aca="false">'Old system (cleaned)'!S3</f>
        <v>4386</v>
      </c>
      <c r="Y6" s="9" t="n">
        <f aca="false">'Old system (cleaned)'!T3</f>
        <v>64.5</v>
      </c>
      <c r="Z6" s="9" t="n">
        <f aca="false">IF(ISNUMBER(F6),ROUND(F6-P6,2),"Missing")</f>
        <v>0</v>
      </c>
      <c r="AA6" s="9" t="n">
        <f aca="false">IF(ISNUMBER(G6),ROUND(G6-Q6,2),"Missing")</f>
        <v>0</v>
      </c>
      <c r="AB6" s="9" t="n">
        <f aca="false">IF(ISNUMBER(H6),ROUND(H6-R6,2),"Missing")</f>
        <v>0</v>
      </c>
      <c r="AC6" s="9" t="n">
        <f aca="false">IF(ISNUMBER(I6),ROUND(I6-S6,2),"Missing")</f>
        <v>0</v>
      </c>
      <c r="AD6" s="9" t="n">
        <f aca="false">IF(ISNUMBER(J6),ROUND(J6-T6,2),"Missing")</f>
        <v>0</v>
      </c>
      <c r="AE6" s="9" t="n">
        <f aca="false">IF(ISNUMBER(K6),ROUND(K6-U6,2),"Missing")</f>
        <v>0</v>
      </c>
      <c r="AF6" s="9" t="n">
        <f aca="false">IF(ISNUMBER(L6),ROUND(L6-V6,2),"Missing")</f>
        <v>0</v>
      </c>
      <c r="AG6" s="9" t="n">
        <f aca="false">IF(ISNUMBER(M6),ROUND(M6-W6,2),"Missing")</f>
        <v>0</v>
      </c>
      <c r="AH6" s="9" t="n">
        <f aca="false">IF(ISNUMBER(N6),ROUND(N6-X6,2),"Missing")</f>
        <v>0</v>
      </c>
      <c r="AI6" s="9" t="n">
        <f aca="false">IF(ISNUMBER(O6),ROUND(O6-Y6,2),"Missing")</f>
        <v>0</v>
      </c>
      <c r="AJ6" s="8" t="str">
        <f aca="false">IF(COUNTIF(Z6:AI6,"Missing")&gt;0,"Missing in brioHR",IF(COUNTIF(Z6:AI6,"&lt;&gt;0")&gt;0,"Check","OK"))</f>
        <v>OK</v>
      </c>
    </row>
    <row r="7" customFormat="false" ht="15" hidden="false" customHeight="false" outlineLevel="0" collapsed="false">
      <c r="A7" s="8" t="str">
        <f aca="false">'Old system (cleaned)'!A4</f>
        <v>003</v>
      </c>
      <c r="B7" s="8" t="str">
        <f aca="false">'Old system (cleaned)'!B4</f>
        <v>DEEPA D/O RAMASAMY</v>
      </c>
      <c r="C7" s="8" t="str">
        <f aca="false">'Old system (cleaned)'!C4</f>
        <v>Accounts</v>
      </c>
      <c r="D7" s="8" t="n">
        <f aca="false">IFERROR(INDEX('brioHR export'!$AL$2:$AL$30,MATCH($A7,'brioHR export'!$A$2:$A$30,0)),"Missing")</f>
        <v>36</v>
      </c>
      <c r="E7" s="8" t="str">
        <f aca="false">IFERROR(INDEX('brioHR export'!$AI$2:$AI$30,MATCH($A7,'brioHR export'!$A$2:$A$30,0)),"Missing")</f>
        <v>Singapore Citizen</v>
      </c>
      <c r="F7" s="9" t="n">
        <f aca="false">IFERROR(N(INDEX('brioHR export'!$F$2:$F$30,MATCH($A7,'brioHR export'!$A$2:$A$30,0))),"Missing")</f>
        <v>23400</v>
      </c>
      <c r="G7" s="9" t="n">
        <f aca="false">IFERROR(N(INDEX('brioHR export'!$I$2:$I$30,MATCH($A7,'brioHR export'!$A$2:$A$30,0))),"Missing")</f>
        <v>0</v>
      </c>
      <c r="H7" s="9" t="n">
        <f aca="false">IFERROR(N(INDEX('brioHR export'!$S$2:$S$30,MATCH($A7,'brioHR export'!$A$2:$A$30,0))),"Missing")</f>
        <v>23400</v>
      </c>
      <c r="I7" s="9" t="n">
        <f aca="false">IFERROR(N(INDEX('brioHR export'!$U$2:$U$30,MATCH($A7,'brioHR export'!$A$2:$A$30,0))),"Missing")</f>
        <v>23400</v>
      </c>
      <c r="J7" s="9" t="n">
        <f aca="false">IFERROR(N(INDEX('brioHR export'!$V$2:$V$30,MATCH($A7,'brioHR export'!$A$2:$A$30,0))),"Missing")</f>
        <v>0</v>
      </c>
      <c r="K7" s="9" t="n">
        <f aca="false">IFERROR(N(INDEX('brioHR export'!$T$2:$T$30,MATCH($A7,'brioHR export'!$A$2:$A$30,0))),"Missing")</f>
        <v>4680</v>
      </c>
      <c r="L7" s="9" t="n">
        <f aca="false">IFERROR(N(INDEX('brioHR export'!$W$2:$W$30,MATCH($A7,'brioHR export'!$A$2:$A$30,0)))+N(INDEX('brioHR export'!$X$2:$X$30,MATCH($A7,'brioHR export'!$A$2:$A$30,0)))+N(INDEX('brioHR export'!$Y$2:$Y$30,MATCH($A7,'brioHR export'!$A$2:$A$30,0)))+N(INDEX('brioHR export'!$Z$2:$Z$30,MATCH($A7,'brioHR export'!$A$2:$A$30,0))),"Missing")</f>
        <v>42</v>
      </c>
      <c r="M7" s="9" t="n">
        <f aca="false">IFERROR(N(INDEX('brioHR export'!$AD$2:$AD$30,MATCH($A7,'brioHR export'!$A$2:$A$30,0))),"Missing")</f>
        <v>17778</v>
      </c>
      <c r="N7" s="9" t="n">
        <f aca="false">IFERROR(N(INDEX('brioHR export'!$AE$2:$AE$30,MATCH($A7,'brioHR export'!$A$2:$A$30,0))),"Missing")</f>
        <v>3978</v>
      </c>
      <c r="O7" s="9" t="n">
        <f aca="false">IFERROR(N(INDEX('brioHR export'!$AF$2:$AF$30,MATCH($A7,'brioHR export'!$A$2:$A$30,0))),"Missing")</f>
        <v>58.5</v>
      </c>
      <c r="P7" s="9" t="n">
        <f aca="false">'Old system (cleaned)'!D4</f>
        <v>23400</v>
      </c>
      <c r="Q7" s="9" t="n">
        <f aca="false">'Old system (cleaned)'!I4</f>
        <v>0</v>
      </c>
      <c r="R7" s="9" t="n">
        <f aca="false">'Old system (cleaned)'!K4</f>
        <v>23400</v>
      </c>
      <c r="S7" s="9" t="n">
        <f aca="false">'Old system (cleaned)'!L4</f>
        <v>23400</v>
      </c>
      <c r="T7" s="9" t="n">
        <f aca="false">'Old system (cleaned)'!M4</f>
        <v>0</v>
      </c>
      <c r="U7" s="9" t="n">
        <f aca="false">'Old system (cleaned)'!N4</f>
        <v>4680</v>
      </c>
      <c r="V7" s="9" t="n">
        <f aca="false">'Old system (cleaned)'!O4</f>
        <v>42</v>
      </c>
      <c r="W7" s="9" t="n">
        <f aca="false">'Old system (cleaned)'!R4</f>
        <v>17778</v>
      </c>
      <c r="X7" s="9" t="n">
        <f aca="false">'Old system (cleaned)'!S4</f>
        <v>3978</v>
      </c>
      <c r="Y7" s="9" t="n">
        <f aca="false">'Old system (cleaned)'!T4</f>
        <v>58.5</v>
      </c>
      <c r="Z7" s="9" t="n">
        <f aca="false">IF(ISNUMBER(F7),ROUND(F7-P7,2),"Missing")</f>
        <v>0</v>
      </c>
      <c r="AA7" s="9" t="n">
        <f aca="false">IF(ISNUMBER(G7),ROUND(G7-Q7,2),"Missing")</f>
        <v>0</v>
      </c>
      <c r="AB7" s="9" t="n">
        <f aca="false">IF(ISNUMBER(H7),ROUND(H7-R7,2),"Missing")</f>
        <v>0</v>
      </c>
      <c r="AC7" s="9" t="n">
        <f aca="false">IF(ISNUMBER(I7),ROUND(I7-S7,2),"Missing")</f>
        <v>0</v>
      </c>
      <c r="AD7" s="9" t="n">
        <f aca="false">IF(ISNUMBER(J7),ROUND(J7-T7,2),"Missing")</f>
        <v>0</v>
      </c>
      <c r="AE7" s="9" t="n">
        <f aca="false">IF(ISNUMBER(K7),ROUND(K7-U7,2),"Missing")</f>
        <v>0</v>
      </c>
      <c r="AF7" s="9" t="n">
        <f aca="false">IF(ISNUMBER(L7),ROUND(L7-V7,2),"Missing")</f>
        <v>0</v>
      </c>
      <c r="AG7" s="9" t="n">
        <f aca="false">IF(ISNUMBER(M7),ROUND(M7-W7,2),"Missing")</f>
        <v>0</v>
      </c>
      <c r="AH7" s="9" t="n">
        <f aca="false">IF(ISNUMBER(N7),ROUND(N7-X7,2),"Missing")</f>
        <v>0</v>
      </c>
      <c r="AI7" s="9" t="n">
        <f aca="false">IF(ISNUMBER(O7),ROUND(O7-Y7,2),"Missing")</f>
        <v>0</v>
      </c>
      <c r="AJ7" s="8" t="str">
        <f aca="false">IF(COUNTIF(Z7:AI7,"Missing")&gt;0,"Missing in brioHR",IF(COUNTIF(Z7:AI7,"&lt;&gt;0")&gt;0,"Check","OK"))</f>
        <v>OK</v>
      </c>
    </row>
    <row r="8" customFormat="false" ht="15" hidden="false" customHeight="false" outlineLevel="0" collapsed="false">
      <c r="A8" s="8" t="str">
        <f aca="false">'Old system (cleaned)'!A5</f>
        <v>004</v>
      </c>
      <c r="B8" s="8" t="str">
        <f aca="false">'Old system (cleaned)'!B5</f>
        <v>GERALD LIM KOK WAH</v>
      </c>
      <c r="C8" s="8" t="str">
        <f aca="false">'Old system (cleaned)'!C5</f>
        <v>Accounts</v>
      </c>
      <c r="D8" s="8" t="n">
        <f aca="false">IFERROR(INDEX('brioHR export'!$AL$2:$AL$30,MATCH($A8,'brioHR export'!$A$2:$A$30,0)),"Missing")</f>
        <v>58</v>
      </c>
      <c r="E8" s="8" t="str">
        <f aca="false">IFERROR(INDEX('brioHR export'!$AI$2:$AI$30,MATCH($A8,'brioHR export'!$A$2:$A$30,0)),"Missing")</f>
        <v>Singapore Citizen</v>
      </c>
      <c r="F8" s="9" t="n">
        <f aca="false">IFERROR(N(INDEX('brioHR export'!$F$2:$F$30,MATCH($A8,'brioHR export'!$A$2:$A$30,0))),"Missing")</f>
        <v>44400</v>
      </c>
      <c r="G8" s="9" t="n">
        <f aca="false">IFERROR(N(INDEX('brioHR export'!$I$2:$I$30,MATCH($A8,'brioHR export'!$A$2:$A$30,0))),"Missing")</f>
        <v>0</v>
      </c>
      <c r="H8" s="9" t="n">
        <f aca="false">IFERROR(N(INDEX('brioHR export'!$S$2:$S$30,MATCH($A8,'brioHR export'!$A$2:$A$30,0))),"Missing")</f>
        <v>44400</v>
      </c>
      <c r="I8" s="9" t="n">
        <f aca="false">IFERROR(N(INDEX('brioHR export'!$U$2:$U$30,MATCH($A8,'brioHR export'!$A$2:$A$30,0))),"Missing")</f>
        <v>44400</v>
      </c>
      <c r="J8" s="9" t="n">
        <f aca="false">IFERROR(N(INDEX('brioHR export'!$V$2:$V$30,MATCH($A8,'brioHR export'!$A$2:$A$30,0))),"Missing")</f>
        <v>0</v>
      </c>
      <c r="K8" s="9" t="n">
        <f aca="false">IFERROR(N(INDEX('brioHR export'!$T$2:$T$30,MATCH($A8,'brioHR export'!$A$2:$A$30,0))),"Missing")</f>
        <v>7548</v>
      </c>
      <c r="L8" s="9" t="n">
        <f aca="false">IFERROR(N(INDEX('brioHR export'!$W$2:$W$30,MATCH($A8,'brioHR export'!$A$2:$A$30,0)))+N(INDEX('brioHR export'!$X$2:$X$30,MATCH($A8,'brioHR export'!$A$2:$A$30,0)))+N(INDEX('brioHR export'!$Y$2:$Y$30,MATCH($A8,'brioHR export'!$A$2:$A$30,0)))+N(INDEX('brioHR export'!$Z$2:$Z$30,MATCH($A8,'brioHR export'!$A$2:$A$30,0))),"Missing")</f>
        <v>12</v>
      </c>
      <c r="M8" s="9" t="n">
        <f aca="false">IFERROR(N(INDEX('brioHR export'!$AD$2:$AD$30,MATCH($A8,'brioHR export'!$A$2:$A$30,0))),"Missing")</f>
        <v>36840</v>
      </c>
      <c r="N8" s="9" t="n">
        <f aca="false">IFERROR(N(INDEX('brioHR export'!$AE$2:$AE$30,MATCH($A8,'brioHR export'!$A$2:$A$30,0))),"Missing")</f>
        <v>6882</v>
      </c>
      <c r="O8" s="9" t="n">
        <f aca="false">IFERROR(N(INDEX('brioHR export'!$AF$2:$AF$30,MATCH($A8,'brioHR export'!$A$2:$A$30,0))),"Missing")</f>
        <v>67.5</v>
      </c>
      <c r="P8" s="9" t="n">
        <f aca="false">'Old system (cleaned)'!D5</f>
        <v>44400</v>
      </c>
      <c r="Q8" s="9" t="n">
        <f aca="false">'Old system (cleaned)'!I5</f>
        <v>0</v>
      </c>
      <c r="R8" s="9" t="n">
        <f aca="false">'Old system (cleaned)'!K5</f>
        <v>44400</v>
      </c>
      <c r="S8" s="9" t="n">
        <f aca="false">'Old system (cleaned)'!L5</f>
        <v>44400</v>
      </c>
      <c r="T8" s="9" t="n">
        <f aca="false">'Old system (cleaned)'!M5</f>
        <v>0</v>
      </c>
      <c r="U8" s="9" t="n">
        <f aca="false">'Old system (cleaned)'!N5</f>
        <v>7992</v>
      </c>
      <c r="V8" s="9" t="n">
        <f aca="false">'Old system (cleaned)'!O5</f>
        <v>12</v>
      </c>
      <c r="W8" s="9" t="n">
        <f aca="false">'Old system (cleaned)'!R5</f>
        <v>36396</v>
      </c>
      <c r="X8" s="9" t="n">
        <f aca="false">'Old system (cleaned)'!S5</f>
        <v>7104</v>
      </c>
      <c r="Y8" s="9" t="n">
        <f aca="false">'Old system (cleaned)'!T5</f>
        <v>67.5</v>
      </c>
      <c r="Z8" s="9" t="n">
        <f aca="false">IF(ISNUMBER(F8),ROUND(F8-P8,2),"Missing")</f>
        <v>0</v>
      </c>
      <c r="AA8" s="9" t="n">
        <f aca="false">IF(ISNUMBER(G8),ROUND(G8-Q8,2),"Missing")</f>
        <v>0</v>
      </c>
      <c r="AB8" s="9" t="n">
        <f aca="false">IF(ISNUMBER(H8),ROUND(H8-R8,2),"Missing")</f>
        <v>0</v>
      </c>
      <c r="AC8" s="9" t="n">
        <f aca="false">IF(ISNUMBER(I8),ROUND(I8-S8,2),"Missing")</f>
        <v>0</v>
      </c>
      <c r="AD8" s="9" t="n">
        <f aca="false">IF(ISNUMBER(J8),ROUND(J8-T8,2),"Missing")</f>
        <v>0</v>
      </c>
      <c r="AE8" s="9" t="n">
        <f aca="false">IF(ISNUMBER(K8),ROUND(K8-U8,2),"Missing")</f>
        <v>-444</v>
      </c>
      <c r="AF8" s="9" t="n">
        <f aca="false">IF(ISNUMBER(L8),ROUND(L8-V8,2),"Missing")</f>
        <v>0</v>
      </c>
      <c r="AG8" s="9" t="n">
        <f aca="false">IF(ISNUMBER(M8),ROUND(M8-W8,2),"Missing")</f>
        <v>444</v>
      </c>
      <c r="AH8" s="9" t="n">
        <f aca="false">IF(ISNUMBER(N8),ROUND(N8-X8,2),"Missing")</f>
        <v>-222</v>
      </c>
      <c r="AI8" s="9" t="n">
        <f aca="false">IF(ISNUMBER(O8),ROUND(O8-Y8,2),"Missing")</f>
        <v>0</v>
      </c>
      <c r="AJ8" s="8" t="str">
        <f aca="false">IF(COUNTIF(Z8:AI8,"Missing")&gt;0,"Missing in brioHR",IF(COUNTIF(Z8:AI8,"&lt;&gt;0")&gt;0,"Check","OK"))</f>
        <v>Check</v>
      </c>
    </row>
    <row r="9" customFormat="false" ht="15" hidden="false" customHeight="false" outlineLevel="0" collapsed="false">
      <c r="A9" s="8" t="str">
        <f aca="false">'Old system (cleaned)'!A6</f>
        <v>005</v>
      </c>
      <c r="B9" s="8" t="str">
        <f aca="false">'Old system (cleaned)'!B6</f>
        <v>NUR SYAFIQAH BINTE ALI</v>
      </c>
      <c r="C9" s="8" t="str">
        <f aca="false">'Old system (cleaned)'!C6</f>
        <v>Accounts</v>
      </c>
      <c r="D9" s="8" t="n">
        <f aca="false">IFERROR(INDEX('brioHR export'!$AL$2:$AL$30,MATCH($A9,'brioHR export'!$A$2:$A$30,0)),"Missing")</f>
        <v>29</v>
      </c>
      <c r="E9" s="8" t="str">
        <f aca="false">IFERROR(INDEX('brioHR export'!$AI$2:$AI$30,MATCH($A9,'brioHR export'!$A$2:$A$30,0)),"Missing")</f>
        <v>Singapore Citizen</v>
      </c>
      <c r="F9" s="9" t="n">
        <f aca="false">IFERROR(N(INDEX('brioHR export'!$F$2:$F$30,MATCH($A9,'brioHR export'!$A$2:$A$30,0))),"Missing")</f>
        <v>21600</v>
      </c>
      <c r="G9" s="9" t="n">
        <f aca="false">IFERROR(N(INDEX('brioHR export'!$I$2:$I$30,MATCH($A9,'brioHR export'!$A$2:$A$30,0))),"Missing")</f>
        <v>0</v>
      </c>
      <c r="H9" s="9" t="n">
        <f aca="false">IFERROR(N(INDEX('brioHR export'!$S$2:$S$30,MATCH($A9,'brioHR export'!$A$2:$A$30,0))),"Missing")</f>
        <v>21272.73</v>
      </c>
      <c r="I9" s="9" t="n">
        <f aca="false">IFERROR(N(INDEX('brioHR export'!$U$2:$U$30,MATCH($A9,'brioHR export'!$A$2:$A$30,0))),"Missing")</f>
        <v>21272.73</v>
      </c>
      <c r="J9" s="9" t="n">
        <f aca="false">IFERROR(N(INDEX('brioHR export'!$V$2:$V$30,MATCH($A9,'brioHR export'!$A$2:$A$30,0))),"Missing")</f>
        <v>0</v>
      </c>
      <c r="K9" s="9" t="n">
        <f aca="false">IFERROR(N(INDEX('brioHR export'!$T$2:$T$30,MATCH($A9,'brioHR export'!$A$2:$A$30,0))),"Missing")</f>
        <v>4254</v>
      </c>
      <c r="L9" s="9" t="n">
        <f aca="false">IFERROR(N(INDEX('brioHR export'!$W$2:$W$30,MATCH($A9,'brioHR export'!$A$2:$A$30,0)))+N(INDEX('brioHR export'!$X$2:$X$30,MATCH($A9,'brioHR export'!$A$2:$A$30,0)))+N(INDEX('brioHR export'!$Y$2:$Y$30,MATCH($A9,'brioHR export'!$A$2:$A$30,0)))+N(INDEX('brioHR export'!$Z$2:$Z$30,MATCH($A9,'brioHR export'!$A$2:$A$30,0))),"Missing")</f>
        <v>90</v>
      </c>
      <c r="M9" s="9" t="n">
        <f aca="false">IFERROR(N(INDEX('brioHR export'!$AD$2:$AD$30,MATCH($A9,'brioHR export'!$A$2:$A$30,0))),"Missing")</f>
        <v>16928.73</v>
      </c>
      <c r="N9" s="9" t="n">
        <f aca="false">IFERROR(N(INDEX('brioHR export'!$AE$2:$AE$30,MATCH($A9,'brioHR export'!$A$2:$A$30,0))),"Missing")</f>
        <v>3617</v>
      </c>
      <c r="O9" s="9" t="n">
        <f aca="false">IFERROR(N(INDEX('brioHR export'!$AF$2:$AF$30,MATCH($A9,'brioHR export'!$A$2:$A$30,0))),"Missing")</f>
        <v>53.18</v>
      </c>
      <c r="P9" s="9" t="n">
        <f aca="false">'Old system (cleaned)'!D6</f>
        <v>21600</v>
      </c>
      <c r="Q9" s="9" t="n">
        <f aca="false">'Old system (cleaned)'!I6</f>
        <v>0</v>
      </c>
      <c r="R9" s="9" t="n">
        <f aca="false">'Old system (cleaned)'!K6</f>
        <v>21272.73</v>
      </c>
      <c r="S9" s="9" t="n">
        <f aca="false">'Old system (cleaned)'!L6</f>
        <v>21272.73</v>
      </c>
      <c r="T9" s="9" t="n">
        <f aca="false">'Old system (cleaned)'!M6</f>
        <v>0</v>
      </c>
      <c r="U9" s="9" t="n">
        <f aca="false">'Old system (cleaned)'!N6</f>
        <v>4254</v>
      </c>
      <c r="V9" s="9" t="n">
        <f aca="false">'Old system (cleaned)'!O6</f>
        <v>90</v>
      </c>
      <c r="W9" s="9" t="n">
        <f aca="false">'Old system (cleaned)'!R6</f>
        <v>16928.73</v>
      </c>
      <c r="X9" s="9" t="n">
        <f aca="false">'Old system (cleaned)'!S6</f>
        <v>3617</v>
      </c>
      <c r="Y9" s="9" t="n">
        <f aca="false">'Old system (cleaned)'!T6</f>
        <v>53.18</v>
      </c>
      <c r="Z9" s="9" t="n">
        <f aca="false">IF(ISNUMBER(F9),ROUND(F9-P9,2),"Missing")</f>
        <v>0</v>
      </c>
      <c r="AA9" s="9" t="n">
        <f aca="false">IF(ISNUMBER(G9),ROUND(G9-Q9,2),"Missing")</f>
        <v>0</v>
      </c>
      <c r="AB9" s="9" t="n">
        <f aca="false">IF(ISNUMBER(H9),ROUND(H9-R9,2),"Missing")</f>
        <v>0</v>
      </c>
      <c r="AC9" s="9" t="n">
        <f aca="false">IF(ISNUMBER(I9),ROUND(I9-S9,2),"Missing")</f>
        <v>0</v>
      </c>
      <c r="AD9" s="9" t="n">
        <f aca="false">IF(ISNUMBER(J9),ROUND(J9-T9,2),"Missing")</f>
        <v>0</v>
      </c>
      <c r="AE9" s="9" t="n">
        <f aca="false">IF(ISNUMBER(K9),ROUND(K9-U9,2),"Missing")</f>
        <v>0</v>
      </c>
      <c r="AF9" s="9" t="n">
        <f aca="false">IF(ISNUMBER(L9),ROUND(L9-V9,2),"Missing")</f>
        <v>0</v>
      </c>
      <c r="AG9" s="9" t="n">
        <f aca="false">IF(ISNUMBER(M9),ROUND(M9-W9,2),"Missing")</f>
        <v>0</v>
      </c>
      <c r="AH9" s="9" t="n">
        <f aca="false">IF(ISNUMBER(N9),ROUND(N9-X9,2),"Missing")</f>
        <v>0</v>
      </c>
      <c r="AI9" s="9" t="n">
        <f aca="false">IF(ISNUMBER(O9),ROUND(O9-Y9,2),"Missing")</f>
        <v>0</v>
      </c>
      <c r="AJ9" s="8" t="str">
        <f aca="false">IF(COUNTIF(Z9:AI9,"Missing")&gt;0,"Missing in brioHR",IF(COUNTIF(Z9:AI9,"&lt;&gt;0")&gt;0,"Check","OK"))</f>
        <v>OK</v>
      </c>
    </row>
    <row r="10" customFormat="false" ht="15" hidden="false" customHeight="false" outlineLevel="0" collapsed="false">
      <c r="A10" s="8" t="str">
        <f aca="false">'Old system (cleaned)'!A7</f>
        <v>006</v>
      </c>
      <c r="B10" s="8" t="str">
        <f aca="false">'Old system (cleaned)'!B7</f>
        <v>BENJAMIN KOH JUN WEI</v>
      </c>
      <c r="C10" s="8" t="str">
        <f aca="false">'Old system (cleaned)'!C7</f>
        <v>Accounts</v>
      </c>
      <c r="D10" s="8" t="n">
        <f aca="false">IFERROR(INDEX('brioHR export'!$AL$2:$AL$30,MATCH($A10,'brioHR export'!$A$2:$A$30,0)),"Missing")</f>
        <v>41</v>
      </c>
      <c r="E10" s="8" t="str">
        <f aca="false">IFERROR(INDEX('brioHR export'!$AI$2:$AI$30,MATCH($A10,'brioHR export'!$A$2:$A$30,0)),"Missing")</f>
        <v>Singapore Permanent Resident</v>
      </c>
      <c r="F10" s="9" t="n">
        <f aca="false">IFERROR(N(INDEX('brioHR export'!$F$2:$F$30,MATCH($A10,'brioHR export'!$A$2:$A$30,0))),"Missing")</f>
        <v>31200</v>
      </c>
      <c r="G10" s="9" t="n">
        <f aca="false">IFERROR(N(INDEX('brioHR export'!$I$2:$I$30,MATCH($A10,'brioHR export'!$A$2:$A$30,0))),"Missing")</f>
        <v>5200</v>
      </c>
      <c r="H10" s="9" t="n">
        <f aca="false">IFERROR(N(INDEX('brioHR export'!$S$2:$S$30,MATCH($A10,'brioHR export'!$A$2:$A$30,0))),"Missing")</f>
        <v>36400</v>
      </c>
      <c r="I10" s="9" t="n">
        <f aca="false">IFERROR(N(INDEX('brioHR export'!$U$2:$U$30,MATCH($A10,'brioHR export'!$A$2:$A$30,0))),"Missing")</f>
        <v>31200</v>
      </c>
      <c r="J10" s="9" t="n">
        <f aca="false">IFERROR(N(INDEX('brioHR export'!$V$2:$V$30,MATCH($A10,'brioHR export'!$A$2:$A$30,0))),"Missing")</f>
        <v>5200</v>
      </c>
      <c r="K10" s="9" t="n">
        <f aca="false">IFERROR(N(INDEX('brioHR export'!$T$2:$T$30,MATCH($A10,'brioHR export'!$A$2:$A$30,0))),"Missing")</f>
        <v>7280</v>
      </c>
      <c r="L10" s="9" t="n">
        <f aca="false">IFERROR(N(INDEX('brioHR export'!$W$2:$W$30,MATCH($A10,'brioHR export'!$A$2:$A$30,0)))+N(INDEX('brioHR export'!$X$2:$X$30,MATCH($A10,'brioHR export'!$A$2:$A$30,0)))+N(INDEX('brioHR export'!$Y$2:$Y$30,MATCH($A10,'brioHR export'!$A$2:$A$30,0)))+N(INDEX('brioHR export'!$Z$2:$Z$30,MATCH($A10,'brioHR export'!$A$2:$A$30,0))),"Missing")</f>
        <v>13</v>
      </c>
      <c r="M10" s="9" t="n">
        <f aca="false">IFERROR(N(INDEX('brioHR export'!$AD$2:$AD$30,MATCH($A10,'brioHR export'!$A$2:$A$30,0))),"Missing")</f>
        <v>29107</v>
      </c>
      <c r="N10" s="9" t="n">
        <f aca="false">IFERROR(N(INDEX('brioHR export'!$AE$2:$AE$30,MATCH($A10,'brioHR export'!$A$2:$A$30,0))),"Missing")</f>
        <v>6188</v>
      </c>
      <c r="O10" s="9" t="n">
        <f aca="false">IFERROR(N(INDEX('brioHR export'!$AF$2:$AF$30,MATCH($A10,'brioHR export'!$A$2:$A$30,0))),"Missing")</f>
        <v>67.5</v>
      </c>
      <c r="P10" s="9" t="n">
        <f aca="false">'Old system (cleaned)'!D7</f>
        <v>31200</v>
      </c>
      <c r="Q10" s="9" t="n">
        <f aca="false">'Old system (cleaned)'!I7</f>
        <v>5200</v>
      </c>
      <c r="R10" s="9" t="n">
        <f aca="false">'Old system (cleaned)'!K7</f>
        <v>36400</v>
      </c>
      <c r="S10" s="9" t="n">
        <f aca="false">'Old system (cleaned)'!L7</f>
        <v>31200</v>
      </c>
      <c r="T10" s="9" t="n">
        <f aca="false">'Old system (cleaned)'!M7</f>
        <v>5200</v>
      </c>
      <c r="U10" s="9" t="n">
        <f aca="false">'Old system (cleaned)'!N7</f>
        <v>7280</v>
      </c>
      <c r="V10" s="9" t="n">
        <f aca="false">'Old system (cleaned)'!O7</f>
        <v>13</v>
      </c>
      <c r="W10" s="9" t="n">
        <f aca="false">'Old system (cleaned)'!R7</f>
        <v>29107</v>
      </c>
      <c r="X10" s="9" t="n">
        <f aca="false">'Old system (cleaned)'!S7</f>
        <v>6188</v>
      </c>
      <c r="Y10" s="9" t="n">
        <f aca="false">'Old system (cleaned)'!T7</f>
        <v>67.5</v>
      </c>
      <c r="Z10" s="9" t="n">
        <f aca="false">IF(ISNUMBER(F10),ROUND(F10-P10,2),"Missing")</f>
        <v>0</v>
      </c>
      <c r="AA10" s="9" t="n">
        <f aca="false">IF(ISNUMBER(G10),ROUND(G10-Q10,2),"Missing")</f>
        <v>0</v>
      </c>
      <c r="AB10" s="9" t="n">
        <f aca="false">IF(ISNUMBER(H10),ROUND(H10-R10,2),"Missing")</f>
        <v>0</v>
      </c>
      <c r="AC10" s="9" t="n">
        <f aca="false">IF(ISNUMBER(I10),ROUND(I10-S10,2),"Missing")</f>
        <v>0</v>
      </c>
      <c r="AD10" s="9" t="n">
        <f aca="false">IF(ISNUMBER(J10),ROUND(J10-T10,2),"Missing")</f>
        <v>0</v>
      </c>
      <c r="AE10" s="9" t="n">
        <f aca="false">IF(ISNUMBER(K10),ROUND(K10-U10,2),"Missing")</f>
        <v>0</v>
      </c>
      <c r="AF10" s="9" t="n">
        <f aca="false">IF(ISNUMBER(L10),ROUND(L10-V10,2),"Missing")</f>
        <v>0</v>
      </c>
      <c r="AG10" s="9" t="n">
        <f aca="false">IF(ISNUMBER(M10),ROUND(M10-W10,2),"Missing")</f>
        <v>0</v>
      </c>
      <c r="AH10" s="9" t="n">
        <f aca="false">IF(ISNUMBER(N10),ROUND(N10-X10,2),"Missing")</f>
        <v>0</v>
      </c>
      <c r="AI10" s="9" t="n">
        <f aca="false">IF(ISNUMBER(O10),ROUND(O10-Y10,2),"Missing")</f>
        <v>0</v>
      </c>
      <c r="AJ10" s="8" t="str">
        <f aca="false">IF(COUNTIF(Z10:AI10,"Missing")&gt;0,"Missing in brioHR",IF(COUNTIF(Z10:AI10,"&lt;&gt;0")&gt;0,"Check","OK"))</f>
        <v>OK</v>
      </c>
    </row>
    <row r="11" customFormat="false" ht="15" hidden="false" customHeight="false" outlineLevel="0" collapsed="false">
      <c r="A11" s="8" t="str">
        <f aca="false">'Old system (cleaned)'!A8</f>
        <v>007</v>
      </c>
      <c r="B11" s="8" t="str">
        <f aca="false">'Old system (cleaned)'!B8</f>
        <v>JOSEPHINE DE SOUZA</v>
      </c>
      <c r="C11" s="8" t="str">
        <f aca="false">'Old system (cleaned)'!C8</f>
        <v>Accounts</v>
      </c>
      <c r="D11" s="8" t="n">
        <f aca="false">IFERROR(INDEX('brioHR export'!$AL$2:$AL$30,MATCH($A11,'brioHR export'!$A$2:$A$30,0)),"Missing")</f>
        <v>60</v>
      </c>
      <c r="E11" s="8" t="str">
        <f aca="false">IFERROR(INDEX('brioHR export'!$AI$2:$AI$30,MATCH($A11,'brioHR export'!$A$2:$A$30,0)),"Missing")</f>
        <v>Singapore Citizen</v>
      </c>
      <c r="F11" s="9" t="n">
        <f aca="false">IFERROR(N(INDEX('brioHR export'!$F$2:$F$30,MATCH($A11,'brioHR export'!$A$2:$A$30,0))),"Missing")</f>
        <v>28800</v>
      </c>
      <c r="G11" s="9" t="n">
        <f aca="false">IFERROR(N(INDEX('brioHR export'!$I$2:$I$30,MATCH($A11,'brioHR export'!$A$2:$A$30,0))),"Missing")</f>
        <v>0</v>
      </c>
      <c r="H11" s="9" t="n">
        <f aca="false">IFERROR(N(INDEX('brioHR export'!$S$2:$S$30,MATCH($A11,'brioHR export'!$A$2:$A$30,0))),"Missing")</f>
        <v>28800</v>
      </c>
      <c r="I11" s="9" t="n">
        <f aca="false">IFERROR(N(INDEX('brioHR export'!$U$2:$U$30,MATCH($A11,'brioHR export'!$A$2:$A$30,0))),"Missing")</f>
        <v>28800</v>
      </c>
      <c r="J11" s="9" t="n">
        <f aca="false">IFERROR(N(INDEX('brioHR export'!$V$2:$V$30,MATCH($A11,'brioHR export'!$A$2:$A$30,0))),"Missing")</f>
        <v>0</v>
      </c>
      <c r="K11" s="9" t="n">
        <f aca="false">IFERROR(N(INDEX('brioHR export'!$T$2:$T$30,MATCH($A11,'brioHR export'!$A$2:$A$30,0))),"Missing")</f>
        <v>4896</v>
      </c>
      <c r="L11" s="9" t="n">
        <f aca="false">IFERROR(N(INDEX('brioHR export'!$W$2:$W$30,MATCH($A11,'brioHR export'!$A$2:$A$30,0)))+N(INDEX('brioHR export'!$X$2:$X$30,MATCH($A11,'brioHR export'!$A$2:$A$30,0)))+N(INDEX('brioHR export'!$Y$2:$Y$30,MATCH($A11,'brioHR export'!$A$2:$A$30,0)))+N(INDEX('brioHR export'!$Z$2:$Z$30,MATCH($A11,'brioHR export'!$A$2:$A$30,0))),"Missing")</f>
        <v>72</v>
      </c>
      <c r="M11" s="9" t="n">
        <f aca="false">IFERROR(N(INDEX('brioHR export'!$AD$2:$AD$30,MATCH($A11,'brioHR export'!$A$2:$A$30,0))),"Missing")</f>
        <v>23832</v>
      </c>
      <c r="N11" s="9" t="n">
        <f aca="false">IFERROR(N(INDEX('brioHR export'!$AE$2:$AE$30,MATCH($A11,'brioHR export'!$A$2:$A$30,0))),"Missing")</f>
        <v>4464</v>
      </c>
      <c r="O11" s="9" t="n">
        <f aca="false">IFERROR(N(INDEX('brioHR export'!$AF$2:$AF$30,MATCH($A11,'brioHR export'!$A$2:$A$30,0))),"Missing")</f>
        <v>67.5</v>
      </c>
      <c r="P11" s="9" t="n">
        <f aca="false">'Old system (cleaned)'!D8</f>
        <v>28800</v>
      </c>
      <c r="Q11" s="9" t="n">
        <f aca="false">'Old system (cleaned)'!I8</f>
        <v>0</v>
      </c>
      <c r="R11" s="9" t="n">
        <f aca="false">'Old system (cleaned)'!K8</f>
        <v>28800</v>
      </c>
      <c r="S11" s="9" t="n">
        <f aca="false">'Old system (cleaned)'!L8</f>
        <v>28800</v>
      </c>
      <c r="T11" s="9" t="n">
        <f aca="false">'Old system (cleaned)'!M8</f>
        <v>0</v>
      </c>
      <c r="U11" s="9" t="n">
        <f aca="false">'Old system (cleaned)'!N8</f>
        <v>5184</v>
      </c>
      <c r="V11" s="9" t="n">
        <f aca="false">'Old system (cleaned)'!O8</f>
        <v>72</v>
      </c>
      <c r="W11" s="9" t="n">
        <f aca="false">'Old system (cleaned)'!R8</f>
        <v>23544</v>
      </c>
      <c r="X11" s="9" t="n">
        <f aca="false">'Old system (cleaned)'!S8</f>
        <v>4608</v>
      </c>
      <c r="Y11" s="9" t="n">
        <f aca="false">'Old system (cleaned)'!T8</f>
        <v>67.5</v>
      </c>
      <c r="Z11" s="9" t="n">
        <f aca="false">IF(ISNUMBER(F11),ROUND(F11-P11,2),"Missing")</f>
        <v>0</v>
      </c>
      <c r="AA11" s="9" t="n">
        <f aca="false">IF(ISNUMBER(G11),ROUND(G11-Q11,2),"Missing")</f>
        <v>0</v>
      </c>
      <c r="AB11" s="9" t="n">
        <f aca="false">IF(ISNUMBER(H11),ROUND(H11-R11,2),"Missing")</f>
        <v>0</v>
      </c>
      <c r="AC11" s="9" t="n">
        <f aca="false">IF(ISNUMBER(I11),ROUND(I11-S11,2),"Missing")</f>
        <v>0</v>
      </c>
      <c r="AD11" s="9" t="n">
        <f aca="false">IF(ISNUMBER(J11),ROUND(J11-T11,2),"Missing")</f>
        <v>0</v>
      </c>
      <c r="AE11" s="9" t="n">
        <f aca="false">IF(ISNUMBER(K11),ROUND(K11-U11,2),"Missing")</f>
        <v>-288</v>
      </c>
      <c r="AF11" s="9" t="n">
        <f aca="false">IF(ISNUMBER(L11),ROUND(L11-V11,2),"Missing")</f>
        <v>0</v>
      </c>
      <c r="AG11" s="9" t="n">
        <f aca="false">IF(ISNUMBER(M11),ROUND(M11-W11,2),"Missing")</f>
        <v>288</v>
      </c>
      <c r="AH11" s="9" t="n">
        <f aca="false">IF(ISNUMBER(N11),ROUND(N11-X11,2),"Missing")</f>
        <v>-144</v>
      </c>
      <c r="AI11" s="9" t="n">
        <f aca="false">IF(ISNUMBER(O11),ROUND(O11-Y11,2),"Missing")</f>
        <v>0</v>
      </c>
      <c r="AJ11" s="8" t="str">
        <f aca="false">IF(COUNTIF(Z11:AI11,"Missing")&gt;0,"Missing in brioHR",IF(COUNTIF(Z11:AI11,"&lt;&gt;0")&gt;0,"Check","OK"))</f>
        <v>Check</v>
      </c>
    </row>
    <row r="12" customFormat="false" ht="15" hidden="false" customHeight="false" outlineLevel="0" collapsed="false">
      <c r="A12" s="8" t="str">
        <f aca="false">'Old system (cleaned)'!A9</f>
        <v>008</v>
      </c>
      <c r="B12" s="8" t="str">
        <f aca="false">'Old system (cleaned)'!B9</f>
        <v>HIROSHI TANAKA</v>
      </c>
      <c r="C12" s="8" t="str">
        <f aca="false">'Old system (cleaned)'!C9</f>
        <v>Accounts</v>
      </c>
      <c r="D12" s="8" t="n">
        <f aca="false">IFERROR(INDEX('brioHR export'!$AL$2:$AL$30,MATCH($A12,'brioHR export'!$A$2:$A$30,0)),"Missing")</f>
        <v>43</v>
      </c>
      <c r="E12" s="8" t="str">
        <f aca="false">IFERROR(INDEX('brioHR export'!$AI$2:$AI$30,MATCH($A12,'brioHR export'!$A$2:$A$30,0)),"Missing")</f>
        <v>Foreigner</v>
      </c>
      <c r="F12" s="9" t="n">
        <f aca="false">IFERROR(N(INDEX('brioHR export'!$F$2:$F$30,MATCH($A12,'brioHR export'!$A$2:$A$30,0))),"Missing")</f>
        <v>57000</v>
      </c>
      <c r="G12" s="9" t="n">
        <f aca="false">IFERROR(N(INDEX('brioHR export'!$I$2:$I$30,MATCH($A12,'brioHR export'!$A$2:$A$30,0))),"Missing")</f>
        <v>5000</v>
      </c>
      <c r="H12" s="9" t="n">
        <f aca="false">IFERROR(N(INDEX('brioHR export'!$S$2:$S$30,MATCH($A12,'brioHR export'!$A$2:$A$30,0))),"Missing")</f>
        <v>62000</v>
      </c>
      <c r="I12" s="9" t="n">
        <f aca="false">IFERROR(N(INDEX('brioHR export'!$U$2:$U$30,MATCH($A12,'brioHR export'!$A$2:$A$30,0))),"Missing")</f>
        <v>0</v>
      </c>
      <c r="J12" s="9" t="n">
        <f aca="false">IFERROR(N(INDEX('brioHR export'!$V$2:$V$30,MATCH($A12,'brioHR export'!$A$2:$A$30,0))),"Missing")</f>
        <v>0</v>
      </c>
      <c r="K12" s="9" t="n">
        <f aca="false">IFERROR(N(INDEX('brioHR export'!$T$2:$T$30,MATCH($A12,'brioHR export'!$A$2:$A$30,0))),"Missing")</f>
        <v>0</v>
      </c>
      <c r="L12" s="9" t="n">
        <f aca="false">IFERROR(N(INDEX('brioHR export'!$W$2:$W$30,MATCH($A12,'brioHR export'!$A$2:$A$30,0)))+N(INDEX('brioHR export'!$X$2:$X$30,MATCH($A12,'brioHR export'!$A$2:$A$30,0)))+N(INDEX('brioHR export'!$Y$2:$Y$30,MATCH($A12,'brioHR export'!$A$2:$A$30,0)))+N(INDEX('brioHR export'!$Z$2:$Z$30,MATCH($A12,'brioHR export'!$A$2:$A$30,0))),"Missing")</f>
        <v>0</v>
      </c>
      <c r="M12" s="9" t="n">
        <f aca="false">IFERROR(N(INDEX('brioHR export'!$AD$2:$AD$30,MATCH($A12,'brioHR export'!$A$2:$A$30,0))),"Missing")</f>
        <v>62000</v>
      </c>
      <c r="N12" s="9" t="n">
        <f aca="false">IFERROR(N(INDEX('brioHR export'!$AE$2:$AE$30,MATCH($A12,'brioHR export'!$A$2:$A$30,0))),"Missing")</f>
        <v>0</v>
      </c>
      <c r="O12" s="9" t="n">
        <f aca="false">IFERROR(N(INDEX('brioHR export'!$AF$2:$AF$30,MATCH($A12,'brioHR export'!$A$2:$A$30,0))),"Missing")</f>
        <v>67.5</v>
      </c>
      <c r="P12" s="9" t="n">
        <f aca="false">'Old system (cleaned)'!D9</f>
        <v>57000</v>
      </c>
      <c r="Q12" s="9" t="n">
        <f aca="false">'Old system (cleaned)'!I9</f>
        <v>5000</v>
      </c>
      <c r="R12" s="9" t="n">
        <f aca="false">'Old system (cleaned)'!K9</f>
        <v>62000</v>
      </c>
      <c r="S12" s="9" t="n">
        <f aca="false">'Old system (cleaned)'!L9</f>
        <v>0</v>
      </c>
      <c r="T12" s="9" t="n">
        <f aca="false">'Old system (cleaned)'!M9</f>
        <v>0</v>
      </c>
      <c r="U12" s="9" t="n">
        <f aca="false">'Old system (cleaned)'!N9</f>
        <v>0</v>
      </c>
      <c r="V12" s="9" t="n">
        <f aca="false">'Old system (cleaned)'!O9</f>
        <v>0</v>
      </c>
      <c r="W12" s="9" t="n">
        <f aca="false">'Old system (cleaned)'!R9</f>
        <v>62000</v>
      </c>
      <c r="X12" s="9" t="n">
        <f aca="false">'Old system (cleaned)'!S9</f>
        <v>0</v>
      </c>
      <c r="Y12" s="9" t="n">
        <f aca="false">'Old system (cleaned)'!T9</f>
        <v>67.5</v>
      </c>
      <c r="Z12" s="9" t="n">
        <f aca="false">IF(ISNUMBER(F12),ROUND(F12-P12,2),"Missing")</f>
        <v>0</v>
      </c>
      <c r="AA12" s="9" t="n">
        <f aca="false">IF(ISNUMBER(G12),ROUND(G12-Q12,2),"Missing")</f>
        <v>0</v>
      </c>
      <c r="AB12" s="9" t="n">
        <f aca="false">IF(ISNUMBER(H12),ROUND(H12-R12,2),"Missing")</f>
        <v>0</v>
      </c>
      <c r="AC12" s="9" t="n">
        <f aca="false">IF(ISNUMBER(I12),ROUND(I12-S12,2),"Missing")</f>
        <v>0</v>
      </c>
      <c r="AD12" s="9" t="n">
        <f aca="false">IF(ISNUMBER(J12),ROUND(J12-T12,2),"Missing")</f>
        <v>0</v>
      </c>
      <c r="AE12" s="9" t="n">
        <f aca="false">IF(ISNUMBER(K12),ROUND(K12-U12,2),"Missing")</f>
        <v>0</v>
      </c>
      <c r="AF12" s="9" t="n">
        <f aca="false">IF(ISNUMBER(L12),ROUND(L12-V12,2),"Missing")</f>
        <v>0</v>
      </c>
      <c r="AG12" s="9" t="n">
        <f aca="false">IF(ISNUMBER(M12),ROUND(M12-W12,2),"Missing")</f>
        <v>0</v>
      </c>
      <c r="AH12" s="9" t="n">
        <f aca="false">IF(ISNUMBER(N12),ROUND(N12-X12,2),"Missing")</f>
        <v>0</v>
      </c>
      <c r="AI12" s="9" t="n">
        <f aca="false">IF(ISNUMBER(O12),ROUND(O12-Y12,2),"Missing")</f>
        <v>0</v>
      </c>
      <c r="AJ12" s="8" t="str">
        <f aca="false">IF(COUNTIF(Z12:AI12,"Missing")&gt;0,"Missing in brioHR",IF(COUNTIF(Z12:AI12,"&lt;&gt;0")&gt;0,"Check","OK"))</f>
        <v>OK</v>
      </c>
    </row>
    <row r="13" customFormat="false" ht="15" hidden="false" customHeight="false" outlineLevel="0" collapsed="false">
      <c r="A13" s="8" t="str">
        <f aca="false">'Old system (cleaned)'!A10</f>
        <v>009</v>
      </c>
      <c r="B13" s="8" t="str">
        <f aca="false">'Old system (cleaned)'!B10</f>
        <v>SITI AMINAH BINTE OSMAN</v>
      </c>
      <c r="C13" s="8" t="str">
        <f aca="false">'Old system (cleaned)'!C10</f>
        <v>Operations</v>
      </c>
      <c r="D13" s="8" t="n">
        <f aca="false">IFERROR(INDEX('brioHR export'!$AL$2:$AL$30,MATCH($A13,'brioHR export'!$A$2:$A$30,0)),"Missing")</f>
        <v>27</v>
      </c>
      <c r="E13" s="8" t="str">
        <f aca="false">IFERROR(INDEX('brioHR export'!$AI$2:$AI$30,MATCH($A13,'brioHR export'!$A$2:$A$30,0)),"Missing")</f>
        <v>Singapore Citizen</v>
      </c>
      <c r="F13" s="9" t="n">
        <f aca="false">IFERROR(N(INDEX('brioHR export'!$F$2:$F$30,MATCH($A13,'brioHR export'!$A$2:$A$30,0))),"Missing")</f>
        <v>14400</v>
      </c>
      <c r="G13" s="9" t="n">
        <f aca="false">IFERROR(N(INDEX('brioHR export'!$I$2:$I$30,MATCH($A13,'brioHR export'!$A$2:$A$30,0))),"Missing")</f>
        <v>0</v>
      </c>
      <c r="H13" s="9" t="n">
        <f aca="false">IFERROR(N(INDEX('brioHR export'!$S$2:$S$30,MATCH($A13,'brioHR export'!$A$2:$A$30,0))),"Missing")</f>
        <v>14966.44</v>
      </c>
      <c r="I13" s="9" t="n">
        <f aca="false">IFERROR(N(INDEX('brioHR export'!$U$2:$U$30,MATCH($A13,'brioHR export'!$A$2:$A$30,0))),"Missing")</f>
        <v>14966.44</v>
      </c>
      <c r="J13" s="9" t="n">
        <f aca="false">IFERROR(N(INDEX('brioHR export'!$V$2:$V$30,MATCH($A13,'brioHR export'!$A$2:$A$30,0))),"Missing")</f>
        <v>0</v>
      </c>
      <c r="K13" s="9" t="n">
        <f aca="false">IFERROR(N(INDEX('brioHR export'!$T$2:$T$30,MATCH($A13,'brioHR export'!$A$2:$A$30,0))),"Missing")</f>
        <v>2991</v>
      </c>
      <c r="L13" s="9" t="n">
        <f aca="false">IFERROR(N(INDEX('brioHR export'!$W$2:$W$30,MATCH($A13,'brioHR export'!$A$2:$A$30,0)))+N(INDEX('brioHR export'!$X$2:$X$30,MATCH($A13,'brioHR export'!$A$2:$A$30,0)))+N(INDEX('brioHR export'!$Y$2:$Y$30,MATCH($A13,'brioHR export'!$A$2:$A$30,0)))+N(INDEX('brioHR export'!$Z$2:$Z$30,MATCH($A13,'brioHR export'!$A$2:$A$30,0))),"Missing")</f>
        <v>39</v>
      </c>
      <c r="M13" s="9" t="n">
        <f aca="false">IFERROR(N(INDEX('brioHR export'!$AD$2:$AD$30,MATCH($A13,'brioHR export'!$A$2:$A$30,0))),"Missing")</f>
        <v>11936.44</v>
      </c>
      <c r="N13" s="9" t="n">
        <f aca="false">IFERROR(N(INDEX('brioHR export'!$AE$2:$AE$30,MATCH($A13,'brioHR export'!$A$2:$A$30,0))),"Missing")</f>
        <v>2547</v>
      </c>
      <c r="O13" s="9" t="n">
        <f aca="false">IFERROR(N(INDEX('brioHR export'!$AF$2:$AF$30,MATCH($A13,'brioHR export'!$A$2:$A$30,0))),"Missing")</f>
        <v>37.42</v>
      </c>
      <c r="P13" s="9" t="n">
        <f aca="false">'Old system (cleaned)'!D10</f>
        <v>14400</v>
      </c>
      <c r="Q13" s="9" t="n">
        <f aca="false">'Old system (cleaned)'!I10</f>
        <v>0</v>
      </c>
      <c r="R13" s="9" t="n">
        <f aca="false">'Old system (cleaned)'!K10</f>
        <v>14966.44</v>
      </c>
      <c r="S13" s="9" t="n">
        <f aca="false">'Old system (cleaned)'!L10</f>
        <v>14966.44</v>
      </c>
      <c r="T13" s="9" t="n">
        <f aca="false">'Old system (cleaned)'!M10</f>
        <v>0</v>
      </c>
      <c r="U13" s="9" t="n">
        <f aca="false">'Old system (cleaned)'!N10</f>
        <v>2991</v>
      </c>
      <c r="V13" s="9" t="n">
        <f aca="false">'Old system (cleaned)'!O10</f>
        <v>39</v>
      </c>
      <c r="W13" s="9" t="n">
        <f aca="false">'Old system (cleaned)'!R10</f>
        <v>11936.44</v>
      </c>
      <c r="X13" s="9" t="n">
        <f aca="false">'Old system (cleaned)'!S10</f>
        <v>2547</v>
      </c>
      <c r="Y13" s="9" t="n">
        <f aca="false">'Old system (cleaned)'!T10</f>
        <v>37.42</v>
      </c>
      <c r="Z13" s="9" t="n">
        <f aca="false">IF(ISNUMBER(F13),ROUND(F13-P13,2),"Missing")</f>
        <v>0</v>
      </c>
      <c r="AA13" s="9" t="n">
        <f aca="false">IF(ISNUMBER(G13),ROUND(G13-Q13,2),"Missing")</f>
        <v>0</v>
      </c>
      <c r="AB13" s="9" t="n">
        <f aca="false">IF(ISNUMBER(H13),ROUND(H13-R13,2),"Missing")</f>
        <v>0</v>
      </c>
      <c r="AC13" s="9" t="n">
        <f aca="false">IF(ISNUMBER(I13),ROUND(I13-S13,2),"Missing")</f>
        <v>0</v>
      </c>
      <c r="AD13" s="9" t="n">
        <f aca="false">IF(ISNUMBER(J13),ROUND(J13-T13,2),"Missing")</f>
        <v>0</v>
      </c>
      <c r="AE13" s="9" t="n">
        <f aca="false">IF(ISNUMBER(K13),ROUND(K13-U13,2),"Missing")</f>
        <v>0</v>
      </c>
      <c r="AF13" s="9" t="n">
        <f aca="false">IF(ISNUMBER(L13),ROUND(L13-V13,2),"Missing")</f>
        <v>0</v>
      </c>
      <c r="AG13" s="9" t="n">
        <f aca="false">IF(ISNUMBER(M13),ROUND(M13-W13,2),"Missing")</f>
        <v>0</v>
      </c>
      <c r="AH13" s="9" t="n">
        <f aca="false">IF(ISNUMBER(N13),ROUND(N13-X13,2),"Missing")</f>
        <v>0</v>
      </c>
      <c r="AI13" s="9" t="n">
        <f aca="false">IF(ISNUMBER(O13),ROUND(O13-Y13,2),"Missing")</f>
        <v>0</v>
      </c>
      <c r="AJ13" s="8" t="str">
        <f aca="false">IF(COUNTIF(Z13:AI13,"Missing")&gt;0,"Missing in brioHR",IF(COUNTIF(Z13:AI13,"&lt;&gt;0")&gt;0,"Check","OK"))</f>
        <v>OK</v>
      </c>
    </row>
    <row r="14" customFormat="false" ht="15" hidden="false" customHeight="false" outlineLevel="0" collapsed="false">
      <c r="A14" s="8" t="str">
        <f aca="false">'Old system (cleaned)'!A11</f>
        <v>010</v>
      </c>
      <c r="B14" s="8" t="str">
        <f aca="false">'Old system (cleaned)'!B11</f>
        <v>ONG BOON KEAT</v>
      </c>
      <c r="C14" s="8" t="str">
        <f aca="false">'Old system (cleaned)'!C11</f>
        <v>Operations</v>
      </c>
      <c r="D14" s="8" t="n">
        <f aca="false">IFERROR(INDEX('brioHR export'!$AL$2:$AL$30,MATCH($A14,'brioHR export'!$A$2:$A$30,0)),"Missing")</f>
        <v>56</v>
      </c>
      <c r="E14" s="8" t="str">
        <f aca="false">IFERROR(INDEX('brioHR export'!$AI$2:$AI$30,MATCH($A14,'brioHR export'!$A$2:$A$30,0)),"Missing")</f>
        <v>Singapore Citizen</v>
      </c>
      <c r="F14" s="9" t="n">
        <f aca="false">IFERROR(N(INDEX('brioHR export'!$F$2:$F$30,MATCH($A14,'brioHR export'!$A$2:$A$30,0))),"Missing")</f>
        <v>15600</v>
      </c>
      <c r="G14" s="9" t="n">
        <f aca="false">IFERROR(N(INDEX('brioHR export'!$I$2:$I$30,MATCH($A14,'brioHR export'!$A$2:$A$30,0))),"Missing")</f>
        <v>0</v>
      </c>
      <c r="H14" s="9" t="n">
        <f aca="false">IFERROR(N(INDEX('brioHR export'!$S$2:$S$30,MATCH($A14,'brioHR export'!$A$2:$A$30,0))),"Missing")</f>
        <v>15906.82</v>
      </c>
      <c r="I14" s="9" t="n">
        <f aca="false">IFERROR(N(INDEX('brioHR export'!$U$2:$U$30,MATCH($A14,'brioHR export'!$A$2:$A$30,0))),"Missing")</f>
        <v>15906.82</v>
      </c>
      <c r="J14" s="9" t="n">
        <f aca="false">IFERROR(N(INDEX('brioHR export'!$V$2:$V$30,MATCH($A14,'brioHR export'!$A$2:$A$30,0))),"Missing")</f>
        <v>0</v>
      </c>
      <c r="K14" s="9" t="n">
        <f aca="false">IFERROR(N(INDEX('brioHR export'!$T$2:$T$30,MATCH($A14,'brioHR export'!$A$2:$A$30,0))),"Missing")</f>
        <v>2701</v>
      </c>
      <c r="L14" s="9" t="n">
        <f aca="false">IFERROR(N(INDEX('brioHR export'!$W$2:$W$30,MATCH($A14,'brioHR export'!$A$2:$A$30,0)))+N(INDEX('brioHR export'!$X$2:$X$30,MATCH($A14,'brioHR export'!$A$2:$A$30,0)))+N(INDEX('brioHR export'!$Y$2:$Y$30,MATCH($A14,'brioHR export'!$A$2:$A$30,0)))+N(INDEX('brioHR export'!$Z$2:$Z$30,MATCH($A14,'brioHR export'!$A$2:$A$30,0))),"Missing")</f>
        <v>6</v>
      </c>
      <c r="M14" s="9" t="n">
        <f aca="false">IFERROR(N(INDEX('brioHR export'!$AD$2:$AD$30,MATCH($A14,'brioHR export'!$A$2:$A$30,0))),"Missing")</f>
        <v>13199.82</v>
      </c>
      <c r="N14" s="9" t="n">
        <f aca="false">IFERROR(N(INDEX('brioHR export'!$AE$2:$AE$30,MATCH($A14,'brioHR export'!$A$2:$A$30,0))),"Missing")</f>
        <v>2469</v>
      </c>
      <c r="O14" s="9" t="n">
        <f aca="false">IFERROR(N(INDEX('brioHR export'!$AF$2:$AF$30,MATCH($A14,'brioHR export'!$A$2:$A$30,0))),"Missing")</f>
        <v>39.76</v>
      </c>
      <c r="P14" s="9" t="n">
        <f aca="false">'Old system (cleaned)'!D11</f>
        <v>15600</v>
      </c>
      <c r="Q14" s="9" t="n">
        <f aca="false">'Old system (cleaned)'!I11</f>
        <v>0</v>
      </c>
      <c r="R14" s="9" t="n">
        <f aca="false">'Old system (cleaned)'!K11</f>
        <v>15906.82</v>
      </c>
      <c r="S14" s="9" t="n">
        <f aca="false">'Old system (cleaned)'!L11</f>
        <v>15906.82</v>
      </c>
      <c r="T14" s="9" t="n">
        <f aca="false">'Old system (cleaned)'!M11</f>
        <v>0</v>
      </c>
      <c r="U14" s="9" t="n">
        <f aca="false">'Old system (cleaned)'!N11</f>
        <v>2862</v>
      </c>
      <c r="V14" s="9" t="n">
        <f aca="false">'Old system (cleaned)'!O11</f>
        <v>6</v>
      </c>
      <c r="W14" s="9" t="n">
        <f aca="false">'Old system (cleaned)'!R11</f>
        <v>13038.82</v>
      </c>
      <c r="X14" s="9" t="n">
        <f aca="false">'Old system (cleaned)'!S11</f>
        <v>2547</v>
      </c>
      <c r="Y14" s="9" t="n">
        <f aca="false">'Old system (cleaned)'!T11</f>
        <v>39.76</v>
      </c>
      <c r="Z14" s="9" t="n">
        <f aca="false">IF(ISNUMBER(F14),ROUND(F14-P14,2),"Missing")</f>
        <v>0</v>
      </c>
      <c r="AA14" s="9" t="n">
        <f aca="false">IF(ISNUMBER(G14),ROUND(G14-Q14,2),"Missing")</f>
        <v>0</v>
      </c>
      <c r="AB14" s="9" t="n">
        <f aca="false">IF(ISNUMBER(H14),ROUND(H14-R14,2),"Missing")</f>
        <v>0</v>
      </c>
      <c r="AC14" s="9" t="n">
        <f aca="false">IF(ISNUMBER(I14),ROUND(I14-S14,2),"Missing")</f>
        <v>0</v>
      </c>
      <c r="AD14" s="9" t="n">
        <f aca="false">IF(ISNUMBER(J14),ROUND(J14-T14,2),"Missing")</f>
        <v>0</v>
      </c>
      <c r="AE14" s="9" t="n">
        <f aca="false">IF(ISNUMBER(K14),ROUND(K14-U14,2),"Missing")</f>
        <v>-161</v>
      </c>
      <c r="AF14" s="9" t="n">
        <f aca="false">IF(ISNUMBER(L14),ROUND(L14-V14,2),"Missing")</f>
        <v>0</v>
      </c>
      <c r="AG14" s="9" t="n">
        <f aca="false">IF(ISNUMBER(M14),ROUND(M14-W14,2),"Missing")</f>
        <v>161</v>
      </c>
      <c r="AH14" s="9" t="n">
        <f aca="false">IF(ISNUMBER(N14),ROUND(N14-X14,2),"Missing")</f>
        <v>-78</v>
      </c>
      <c r="AI14" s="9" t="n">
        <f aca="false">IF(ISNUMBER(O14),ROUND(O14-Y14,2),"Missing")</f>
        <v>0</v>
      </c>
      <c r="AJ14" s="8" t="str">
        <f aca="false">IF(COUNTIF(Z14:AI14,"Missing")&gt;0,"Missing in brioHR",IF(COUNTIF(Z14:AI14,"&lt;&gt;0")&gt;0,"Check","OK"))</f>
        <v>Check</v>
      </c>
    </row>
    <row r="15" customFormat="false" ht="15" hidden="false" customHeight="false" outlineLevel="0" collapsed="false">
      <c r="A15" s="8" t="str">
        <f aca="false">'Old system (cleaned)'!A12</f>
        <v>011</v>
      </c>
      <c r="B15" s="8" t="str">
        <f aca="false">'Old system (cleaned)'!B12</f>
        <v>RAJ S/O GANESAN</v>
      </c>
      <c r="C15" s="8" t="str">
        <f aca="false">'Old system (cleaned)'!C12</f>
        <v>Operations</v>
      </c>
      <c r="D15" s="8" t="n">
        <f aca="false">IFERROR(INDEX('brioHR export'!$AL$2:$AL$30,MATCH($A15,'brioHR export'!$A$2:$A$30,0)),"Missing")</f>
        <v>32</v>
      </c>
      <c r="E15" s="8" t="str">
        <f aca="false">IFERROR(INDEX('brioHR export'!$AI$2:$AI$30,MATCH($A15,'brioHR export'!$A$2:$A$30,0)),"Missing")</f>
        <v>Singapore Citizen</v>
      </c>
      <c r="F15" s="9" t="n">
        <f aca="false">IFERROR(N(INDEX('brioHR export'!$F$2:$F$30,MATCH($A15,'brioHR export'!$A$2:$A$30,0))),"Missing")</f>
        <v>17400</v>
      </c>
      <c r="G15" s="9" t="n">
        <f aca="false">IFERROR(N(INDEX('brioHR export'!$I$2:$I$30,MATCH($A15,'brioHR export'!$A$2:$A$30,0))),"Missing")</f>
        <v>0</v>
      </c>
      <c r="H15" s="9" t="n">
        <f aca="false">IFERROR(N(INDEX('brioHR export'!$S$2:$S$30,MATCH($A15,'brioHR export'!$A$2:$A$30,0))),"Missing")</f>
        <v>17605.33</v>
      </c>
      <c r="I15" s="9" t="n">
        <f aca="false">IFERROR(N(INDEX('brioHR export'!$U$2:$U$30,MATCH($A15,'brioHR export'!$A$2:$A$30,0))),"Missing")</f>
        <v>17605.33</v>
      </c>
      <c r="J15" s="9" t="n">
        <f aca="false">IFERROR(N(INDEX('brioHR export'!$V$2:$V$30,MATCH($A15,'brioHR export'!$A$2:$A$30,0))),"Missing")</f>
        <v>0</v>
      </c>
      <c r="K15" s="9" t="n">
        <f aca="false">IFERROR(N(INDEX('brioHR export'!$T$2:$T$30,MATCH($A15,'brioHR export'!$A$2:$A$30,0))),"Missing")</f>
        <v>3520</v>
      </c>
      <c r="L15" s="9" t="n">
        <f aca="false">IFERROR(N(INDEX('brioHR export'!$W$2:$W$30,MATCH($A15,'brioHR export'!$A$2:$A$30,0)))+N(INDEX('brioHR export'!$X$2:$X$30,MATCH($A15,'brioHR export'!$A$2:$A$30,0)))+N(INDEX('brioHR export'!$Y$2:$Y$30,MATCH($A15,'brioHR export'!$A$2:$A$30,0)))+N(INDEX('brioHR export'!$Z$2:$Z$30,MATCH($A15,'brioHR export'!$A$2:$A$30,0))),"Missing")</f>
        <v>42</v>
      </c>
      <c r="M15" s="9" t="n">
        <f aca="false">IFERROR(N(INDEX('brioHR export'!$AD$2:$AD$30,MATCH($A15,'brioHR export'!$A$2:$A$30,0))),"Missing")</f>
        <v>14043.33</v>
      </c>
      <c r="N15" s="9" t="n">
        <f aca="false">IFERROR(N(INDEX('brioHR export'!$AE$2:$AE$30,MATCH($A15,'brioHR export'!$A$2:$A$30,0))),"Missing")</f>
        <v>2994</v>
      </c>
      <c r="O15" s="9" t="n">
        <f aca="false">IFERROR(N(INDEX('brioHR export'!$AF$2:$AF$30,MATCH($A15,'brioHR export'!$A$2:$A$30,0))),"Missing")</f>
        <v>44.01</v>
      </c>
      <c r="P15" s="9" t="n">
        <f aca="false">'Old system (cleaned)'!D12</f>
        <v>17400</v>
      </c>
      <c r="Q15" s="9" t="n">
        <f aca="false">'Old system (cleaned)'!I12</f>
        <v>0</v>
      </c>
      <c r="R15" s="9" t="n">
        <f aca="false">'Old system (cleaned)'!K12</f>
        <v>17605.33</v>
      </c>
      <c r="S15" s="9" t="n">
        <f aca="false">'Old system (cleaned)'!L12</f>
        <v>17605.33</v>
      </c>
      <c r="T15" s="9" t="n">
        <f aca="false">'Old system (cleaned)'!M12</f>
        <v>0</v>
      </c>
      <c r="U15" s="9" t="n">
        <f aca="false">'Old system (cleaned)'!N12</f>
        <v>3520</v>
      </c>
      <c r="V15" s="9" t="n">
        <f aca="false">'Old system (cleaned)'!O12</f>
        <v>42</v>
      </c>
      <c r="W15" s="9" t="n">
        <f aca="false">'Old system (cleaned)'!R12</f>
        <v>14043.33</v>
      </c>
      <c r="X15" s="9" t="n">
        <f aca="false">'Old system (cleaned)'!S12</f>
        <v>2994</v>
      </c>
      <c r="Y15" s="9" t="n">
        <f aca="false">'Old system (cleaned)'!T12</f>
        <v>44.01</v>
      </c>
      <c r="Z15" s="9" t="n">
        <f aca="false">IF(ISNUMBER(F15),ROUND(F15-P15,2),"Missing")</f>
        <v>0</v>
      </c>
      <c r="AA15" s="9" t="n">
        <f aca="false">IF(ISNUMBER(G15),ROUND(G15-Q15,2),"Missing")</f>
        <v>0</v>
      </c>
      <c r="AB15" s="9" t="n">
        <f aca="false">IF(ISNUMBER(H15),ROUND(H15-R15,2),"Missing")</f>
        <v>0</v>
      </c>
      <c r="AC15" s="9" t="n">
        <f aca="false">IF(ISNUMBER(I15),ROUND(I15-S15,2),"Missing")</f>
        <v>0</v>
      </c>
      <c r="AD15" s="9" t="n">
        <f aca="false">IF(ISNUMBER(J15),ROUND(J15-T15,2),"Missing")</f>
        <v>0</v>
      </c>
      <c r="AE15" s="9" t="n">
        <f aca="false">IF(ISNUMBER(K15),ROUND(K15-U15,2),"Missing")</f>
        <v>0</v>
      </c>
      <c r="AF15" s="9" t="n">
        <f aca="false">IF(ISNUMBER(L15),ROUND(L15-V15,2),"Missing")</f>
        <v>0</v>
      </c>
      <c r="AG15" s="9" t="n">
        <f aca="false">IF(ISNUMBER(M15),ROUND(M15-W15,2),"Missing")</f>
        <v>0</v>
      </c>
      <c r="AH15" s="9" t="n">
        <f aca="false">IF(ISNUMBER(N15),ROUND(N15-X15,2),"Missing")</f>
        <v>0</v>
      </c>
      <c r="AI15" s="9" t="n">
        <f aca="false">IF(ISNUMBER(O15),ROUND(O15-Y15,2),"Missing")</f>
        <v>0</v>
      </c>
      <c r="AJ15" s="8" t="str">
        <f aca="false">IF(COUNTIF(Z15:AI15,"Missing")&gt;0,"Missing in brioHR",IF(COUNTIF(Z15:AI15,"&lt;&gt;0")&gt;0,"Check","OK"))</f>
        <v>OK</v>
      </c>
    </row>
    <row r="16" customFormat="false" ht="15" hidden="false" customHeight="false" outlineLevel="0" collapsed="false">
      <c r="A16" s="8" t="str">
        <f aca="false">'Old system (cleaned)'!A13</f>
        <v>012</v>
      </c>
      <c r="B16" s="8" t="str">
        <f aca="false">'Old system (cleaned)'!B13</f>
        <v>CHLOE NG PEI SHAN</v>
      </c>
      <c r="C16" s="8" t="str">
        <f aca="false">'Old system (cleaned)'!C13</f>
        <v>Operations</v>
      </c>
      <c r="D16" s="8" t="n">
        <f aca="false">IFERROR(INDEX('brioHR export'!$AL$2:$AL$30,MATCH($A16,'brioHR export'!$A$2:$A$30,0)),"Missing")</f>
        <v>34</v>
      </c>
      <c r="E16" s="8" t="str">
        <f aca="false">IFERROR(INDEX('brioHR export'!$AI$2:$AI$30,MATCH($A16,'brioHR export'!$A$2:$A$30,0)),"Missing")</f>
        <v>Singapore Citizen</v>
      </c>
      <c r="F16" s="9" t="n">
        <f aca="false">IFERROR(N(INDEX('brioHR export'!$F$2:$F$30,MATCH($A16,'brioHR export'!$A$2:$A$30,0))),"Missing")</f>
        <v>27810</v>
      </c>
      <c r="G16" s="9" t="n">
        <f aca="false">IFERROR(N(INDEX('brioHR export'!$I$2:$I$30,MATCH($A16,'brioHR export'!$A$2:$A$30,0))),"Missing")</f>
        <v>0</v>
      </c>
      <c r="H16" s="9" t="n">
        <f aca="false">IFERROR(N(INDEX('brioHR export'!$S$2:$S$30,MATCH($A16,'brioHR export'!$A$2:$A$30,0))),"Missing")</f>
        <v>27810</v>
      </c>
      <c r="I16" s="9" t="n">
        <f aca="false">IFERROR(N(INDEX('brioHR export'!$U$2:$U$30,MATCH($A16,'brioHR export'!$A$2:$A$30,0))),"Missing")</f>
        <v>27900</v>
      </c>
      <c r="J16" s="9" t="n">
        <f aca="false">IFERROR(N(INDEX('brioHR export'!$V$2:$V$30,MATCH($A16,'brioHR export'!$A$2:$A$30,0))),"Missing")</f>
        <v>0</v>
      </c>
      <c r="K16" s="9" t="n">
        <f aca="false">IFERROR(N(INDEX('brioHR export'!$T$2:$T$30,MATCH($A16,'brioHR export'!$A$2:$A$30,0))),"Missing")</f>
        <v>5580</v>
      </c>
      <c r="L16" s="9" t="n">
        <f aca="false">IFERROR(N(INDEX('brioHR export'!$W$2:$W$30,MATCH($A16,'brioHR export'!$A$2:$A$30,0)))+N(INDEX('brioHR export'!$X$2:$X$30,MATCH($A16,'brioHR export'!$A$2:$A$30,0)))+N(INDEX('brioHR export'!$Y$2:$Y$30,MATCH($A16,'brioHR export'!$A$2:$A$30,0)))+N(INDEX('brioHR export'!$Z$2:$Z$30,MATCH($A16,'brioHR export'!$A$2:$A$30,0))),"Missing")</f>
        <v>9</v>
      </c>
      <c r="M16" s="9" t="n">
        <f aca="false">IFERROR(N(INDEX('brioHR export'!$AD$2:$AD$30,MATCH($A16,'brioHR export'!$A$2:$A$30,0))),"Missing")</f>
        <v>22221</v>
      </c>
      <c r="N16" s="9" t="n">
        <f aca="false">IFERROR(N(INDEX('brioHR export'!$AE$2:$AE$30,MATCH($A16,'brioHR export'!$A$2:$A$30,0))),"Missing")</f>
        <v>4746</v>
      </c>
      <c r="O16" s="9" t="n">
        <f aca="false">IFERROR(N(INDEX('brioHR export'!$AF$2:$AF$30,MATCH($A16,'brioHR export'!$A$2:$A$30,0))),"Missing")</f>
        <v>67.5</v>
      </c>
      <c r="P16" s="9" t="n">
        <f aca="false">'Old system (cleaned)'!D13</f>
        <v>27900</v>
      </c>
      <c r="Q16" s="9" t="n">
        <f aca="false">'Old system (cleaned)'!I13</f>
        <v>0</v>
      </c>
      <c r="R16" s="9" t="n">
        <f aca="false">'Old system (cleaned)'!K13</f>
        <v>27900</v>
      </c>
      <c r="S16" s="9" t="n">
        <f aca="false">'Old system (cleaned)'!L13</f>
        <v>27900</v>
      </c>
      <c r="T16" s="9" t="n">
        <f aca="false">'Old system (cleaned)'!M13</f>
        <v>0</v>
      </c>
      <c r="U16" s="9" t="n">
        <f aca="false">'Old system (cleaned)'!N13</f>
        <v>5580</v>
      </c>
      <c r="V16" s="9" t="n">
        <f aca="false">'Old system (cleaned)'!O13</f>
        <v>9</v>
      </c>
      <c r="W16" s="9" t="n">
        <f aca="false">'Old system (cleaned)'!R13</f>
        <v>22311</v>
      </c>
      <c r="X16" s="9" t="n">
        <f aca="false">'Old system (cleaned)'!S13</f>
        <v>4746</v>
      </c>
      <c r="Y16" s="9" t="n">
        <f aca="false">'Old system (cleaned)'!T13</f>
        <v>67.5</v>
      </c>
      <c r="Z16" s="9" t="n">
        <f aca="false">IF(ISNUMBER(F16),ROUND(F16-P16,2),"Missing")</f>
        <v>-90</v>
      </c>
      <c r="AA16" s="9" t="n">
        <f aca="false">IF(ISNUMBER(G16),ROUND(G16-Q16,2),"Missing")</f>
        <v>0</v>
      </c>
      <c r="AB16" s="9" t="n">
        <f aca="false">IF(ISNUMBER(H16),ROUND(H16-R16,2),"Missing")</f>
        <v>-90</v>
      </c>
      <c r="AC16" s="9" t="n">
        <f aca="false">IF(ISNUMBER(I16),ROUND(I16-S16,2),"Missing")</f>
        <v>0</v>
      </c>
      <c r="AD16" s="9" t="n">
        <f aca="false">IF(ISNUMBER(J16),ROUND(J16-T16,2),"Missing")</f>
        <v>0</v>
      </c>
      <c r="AE16" s="9" t="n">
        <f aca="false">IF(ISNUMBER(K16),ROUND(K16-U16,2),"Missing")</f>
        <v>0</v>
      </c>
      <c r="AF16" s="9" t="n">
        <f aca="false">IF(ISNUMBER(L16),ROUND(L16-V16,2),"Missing")</f>
        <v>0</v>
      </c>
      <c r="AG16" s="9" t="n">
        <f aca="false">IF(ISNUMBER(M16),ROUND(M16-W16,2),"Missing")</f>
        <v>-90</v>
      </c>
      <c r="AH16" s="9" t="n">
        <f aca="false">IF(ISNUMBER(N16),ROUND(N16-X16,2),"Missing")</f>
        <v>0</v>
      </c>
      <c r="AI16" s="9" t="n">
        <f aca="false">IF(ISNUMBER(O16),ROUND(O16-Y16,2),"Missing")</f>
        <v>0</v>
      </c>
      <c r="AJ16" s="8" t="str">
        <f aca="false">IF(COUNTIF(Z16:AI16,"Missing")&gt;0,"Missing in brioHR",IF(COUNTIF(Z16:AI16,"&lt;&gt;0")&gt;0,"Check","OK"))</f>
        <v>Check</v>
      </c>
    </row>
    <row r="17" customFormat="false" ht="15" hidden="false" customHeight="false" outlineLevel="0" collapsed="false">
      <c r="A17" s="8" t="str">
        <f aca="false">'Old system (cleaned)'!A14</f>
        <v>013</v>
      </c>
      <c r="B17" s="8" t="str">
        <f aca="false">'Old system (cleaned)'!B14</f>
        <v>FAIZAL BIN HAMID</v>
      </c>
      <c r="C17" s="8" t="str">
        <f aca="false">'Old system (cleaned)'!C14</f>
        <v>Operations</v>
      </c>
      <c r="D17" s="8" t="n">
        <f aca="false">IFERROR(INDEX('brioHR export'!$AL$2:$AL$30,MATCH($A17,'brioHR export'!$A$2:$A$30,0)),"Missing")</f>
        <v>62</v>
      </c>
      <c r="E17" s="8" t="str">
        <f aca="false">IFERROR(INDEX('brioHR export'!$AI$2:$AI$30,MATCH($A17,'brioHR export'!$A$2:$A$30,0)),"Missing")</f>
        <v>Singapore Citizen</v>
      </c>
      <c r="F17" s="9" t="n">
        <f aca="false">IFERROR(N(INDEX('brioHR export'!$F$2:$F$30,MATCH($A17,'brioHR export'!$A$2:$A$30,0))),"Missing")</f>
        <v>15000</v>
      </c>
      <c r="G17" s="9" t="n">
        <f aca="false">IFERROR(N(INDEX('brioHR export'!$I$2:$I$30,MATCH($A17,'brioHR export'!$A$2:$A$30,0))),"Missing")</f>
        <v>0</v>
      </c>
      <c r="H17" s="9" t="n">
        <f aca="false">IFERROR(N(INDEX('brioHR export'!$S$2:$S$30,MATCH($A17,'brioHR export'!$A$2:$A$30,0))),"Missing")</f>
        <v>15338.72</v>
      </c>
      <c r="I17" s="9" t="n">
        <f aca="false">IFERROR(N(INDEX('brioHR export'!$U$2:$U$30,MATCH($A17,'brioHR export'!$A$2:$A$30,0))),"Missing")</f>
        <v>15338.72</v>
      </c>
      <c r="J17" s="9" t="n">
        <f aca="false">IFERROR(N(INDEX('brioHR export'!$V$2:$V$30,MATCH($A17,'brioHR export'!$A$2:$A$30,0))),"Missing")</f>
        <v>0</v>
      </c>
      <c r="K17" s="9" t="n">
        <f aca="false">IFERROR(N(INDEX('brioHR export'!$T$2:$T$30,MATCH($A17,'brioHR export'!$A$2:$A$30,0))),"Missing")</f>
        <v>1761</v>
      </c>
      <c r="L17" s="9" t="n">
        <f aca="false">IFERROR(N(INDEX('brioHR export'!$W$2:$W$30,MATCH($A17,'brioHR export'!$A$2:$A$30,0)))+N(INDEX('brioHR export'!$X$2:$X$30,MATCH($A17,'brioHR export'!$A$2:$A$30,0)))+N(INDEX('brioHR export'!$Y$2:$Y$30,MATCH($A17,'brioHR export'!$A$2:$A$30,0)))+N(INDEX('brioHR export'!$Z$2:$Z$30,MATCH($A17,'brioHR export'!$A$2:$A$30,0))),"Missing")</f>
        <v>39</v>
      </c>
      <c r="M17" s="9" t="n">
        <f aca="false">IFERROR(N(INDEX('brioHR export'!$AD$2:$AD$30,MATCH($A17,'brioHR export'!$A$2:$A$30,0))),"Missing")</f>
        <v>13538.72</v>
      </c>
      <c r="N17" s="9" t="n">
        <f aca="false">IFERROR(N(INDEX('brioHR export'!$AE$2:$AE$30,MATCH($A17,'brioHR export'!$A$2:$A$30,0))),"Missing")</f>
        <v>1845</v>
      </c>
      <c r="O17" s="9" t="n">
        <f aca="false">IFERROR(N(INDEX('brioHR export'!$AF$2:$AF$30,MATCH($A17,'brioHR export'!$A$2:$A$30,0))),"Missing")</f>
        <v>38.36</v>
      </c>
      <c r="P17" s="9" t="n">
        <f aca="false">'Old system (cleaned)'!D14</f>
        <v>15000</v>
      </c>
      <c r="Q17" s="9" t="n">
        <f aca="false">'Old system (cleaned)'!I14</f>
        <v>0</v>
      </c>
      <c r="R17" s="9" t="n">
        <f aca="false">'Old system (cleaned)'!K14</f>
        <v>15338.72</v>
      </c>
      <c r="S17" s="9" t="n">
        <f aca="false">'Old system (cleaned)'!L14</f>
        <v>15338.72</v>
      </c>
      <c r="T17" s="9" t="n">
        <f aca="false">'Old system (cleaned)'!M14</f>
        <v>0</v>
      </c>
      <c r="U17" s="9" t="n">
        <f aca="false">'Old system (cleaned)'!N14</f>
        <v>1914</v>
      </c>
      <c r="V17" s="9" t="n">
        <f aca="false">'Old system (cleaned)'!O14</f>
        <v>39</v>
      </c>
      <c r="W17" s="9" t="n">
        <f aca="false">'Old system (cleaned)'!R14</f>
        <v>13385.72</v>
      </c>
      <c r="X17" s="9" t="n">
        <f aca="false">'Old system (cleaned)'!S14</f>
        <v>1922</v>
      </c>
      <c r="Y17" s="9" t="n">
        <f aca="false">'Old system (cleaned)'!T14</f>
        <v>38.36</v>
      </c>
      <c r="Z17" s="9" t="n">
        <f aca="false">IF(ISNUMBER(F17),ROUND(F17-P17,2),"Missing")</f>
        <v>0</v>
      </c>
      <c r="AA17" s="9" t="n">
        <f aca="false">IF(ISNUMBER(G17),ROUND(G17-Q17,2),"Missing")</f>
        <v>0</v>
      </c>
      <c r="AB17" s="9" t="n">
        <f aca="false">IF(ISNUMBER(H17),ROUND(H17-R17,2),"Missing")</f>
        <v>0</v>
      </c>
      <c r="AC17" s="9" t="n">
        <f aca="false">IF(ISNUMBER(I17),ROUND(I17-S17,2),"Missing")</f>
        <v>0</v>
      </c>
      <c r="AD17" s="9" t="n">
        <f aca="false">IF(ISNUMBER(J17),ROUND(J17-T17,2),"Missing")</f>
        <v>0</v>
      </c>
      <c r="AE17" s="9" t="n">
        <f aca="false">IF(ISNUMBER(K17),ROUND(K17-U17,2),"Missing")</f>
        <v>-153</v>
      </c>
      <c r="AF17" s="9" t="n">
        <f aca="false">IF(ISNUMBER(L17),ROUND(L17-V17,2),"Missing")</f>
        <v>0</v>
      </c>
      <c r="AG17" s="9" t="n">
        <f aca="false">IF(ISNUMBER(M17),ROUND(M17-W17,2),"Missing")</f>
        <v>153</v>
      </c>
      <c r="AH17" s="9" t="n">
        <f aca="false">IF(ISNUMBER(N17),ROUND(N17-X17,2),"Missing")</f>
        <v>-77</v>
      </c>
      <c r="AI17" s="9" t="n">
        <f aca="false">IF(ISNUMBER(O17),ROUND(O17-Y17,2),"Missing")</f>
        <v>0</v>
      </c>
      <c r="AJ17" s="8" t="str">
        <f aca="false">IF(COUNTIF(Z17:AI17,"Missing")&gt;0,"Missing in brioHR",IF(COUNTIF(Z17:AI17,"&lt;&gt;0")&gt;0,"Check","OK"))</f>
        <v>Check</v>
      </c>
    </row>
    <row r="18" customFormat="false" ht="15" hidden="false" customHeight="false" outlineLevel="0" collapsed="false">
      <c r="A18" s="8" t="str">
        <f aca="false">'Old system (cleaned)'!A15</f>
        <v>014</v>
      </c>
      <c r="B18" s="8" t="str">
        <f aca="false">'Old system (cleaned)'!B15</f>
        <v>LEE WEN XUAN</v>
      </c>
      <c r="C18" s="8" t="str">
        <f aca="false">'Old system (cleaned)'!C15</f>
        <v>Operations</v>
      </c>
      <c r="D18" s="8" t="n">
        <f aca="false">IFERROR(INDEX('brioHR export'!$AL$2:$AL$30,MATCH($A18,'brioHR export'!$A$2:$A$30,0)),"Missing")</f>
        <v>29</v>
      </c>
      <c r="E18" s="8" t="str">
        <f aca="false">IFERROR(INDEX('brioHR export'!$AI$2:$AI$30,MATCH($A18,'brioHR export'!$A$2:$A$30,0)),"Missing")</f>
        <v>Singapore Citizen</v>
      </c>
      <c r="F18" s="9" t="n">
        <f aca="false">IFERROR(N(INDEX('brioHR export'!$F$2:$F$30,MATCH($A18,'brioHR export'!$A$2:$A$30,0))),"Missing")</f>
        <v>19800</v>
      </c>
      <c r="G18" s="9" t="n">
        <f aca="false">IFERROR(N(INDEX('brioHR export'!$I$2:$I$30,MATCH($A18,'brioHR export'!$A$2:$A$30,0))),"Missing")</f>
        <v>0</v>
      </c>
      <c r="H18" s="9" t="n">
        <f aca="false">IFERROR(N(INDEX('brioHR export'!$S$2:$S$30,MATCH($A18,'brioHR export'!$A$2:$A$30,0))),"Missing")</f>
        <v>19800</v>
      </c>
      <c r="I18" s="9" t="n">
        <f aca="false">IFERROR(N(INDEX('brioHR export'!$U$2:$U$30,MATCH($A18,'brioHR export'!$A$2:$A$30,0))),"Missing")</f>
        <v>19800</v>
      </c>
      <c r="J18" s="9" t="n">
        <f aca="false">IFERROR(N(INDEX('brioHR export'!$V$2:$V$30,MATCH($A18,'brioHR export'!$A$2:$A$30,0))),"Missing")</f>
        <v>0</v>
      </c>
      <c r="K18" s="9" t="n">
        <f aca="false">IFERROR(N(INDEX('brioHR export'!$T$2:$T$30,MATCH($A18,'brioHR export'!$A$2:$A$30,0))),"Missing")</f>
        <v>3960</v>
      </c>
      <c r="L18" s="9" t="n">
        <f aca="false">IFERROR(N(INDEX('brioHR export'!$W$2:$W$30,MATCH($A18,'brioHR export'!$A$2:$A$30,0)))+N(INDEX('brioHR export'!$X$2:$X$30,MATCH($A18,'brioHR export'!$A$2:$A$30,0)))+N(INDEX('brioHR export'!$Y$2:$Y$30,MATCH($A18,'brioHR export'!$A$2:$A$30,0)))+N(INDEX('brioHR export'!$Z$2:$Z$30,MATCH($A18,'brioHR export'!$A$2:$A$30,0))),"Missing")</f>
        <v>6</v>
      </c>
      <c r="M18" s="9" t="n">
        <f aca="false">IFERROR(N(INDEX('brioHR export'!$AD$2:$AD$30,MATCH($A18,'brioHR export'!$A$2:$A$30,0))),"Missing")</f>
        <v>15834</v>
      </c>
      <c r="N18" s="9" t="n">
        <f aca="false">IFERROR(N(INDEX('brioHR export'!$AE$2:$AE$30,MATCH($A18,'brioHR export'!$A$2:$A$30,0))),"Missing")</f>
        <v>3366</v>
      </c>
      <c r="O18" s="9" t="n">
        <f aca="false">IFERROR(N(INDEX('brioHR export'!$AF$2:$AF$30,MATCH($A18,'brioHR export'!$A$2:$A$30,0))),"Missing")</f>
        <v>49.5</v>
      </c>
      <c r="P18" s="9" t="n">
        <f aca="false">'Old system (cleaned)'!D15</f>
        <v>19800</v>
      </c>
      <c r="Q18" s="9" t="n">
        <f aca="false">'Old system (cleaned)'!I15</f>
        <v>0</v>
      </c>
      <c r="R18" s="9" t="n">
        <f aca="false">'Old system (cleaned)'!K15</f>
        <v>19800</v>
      </c>
      <c r="S18" s="9" t="n">
        <f aca="false">'Old system (cleaned)'!L15</f>
        <v>19800</v>
      </c>
      <c r="T18" s="9" t="n">
        <f aca="false">'Old system (cleaned)'!M15</f>
        <v>0</v>
      </c>
      <c r="U18" s="9" t="n">
        <f aca="false">'Old system (cleaned)'!N15</f>
        <v>3960</v>
      </c>
      <c r="V18" s="9" t="n">
        <f aca="false">'Old system (cleaned)'!O15</f>
        <v>6</v>
      </c>
      <c r="W18" s="9" t="n">
        <f aca="false">'Old system (cleaned)'!R15</f>
        <v>15834</v>
      </c>
      <c r="X18" s="9" t="n">
        <f aca="false">'Old system (cleaned)'!S15</f>
        <v>3366</v>
      </c>
      <c r="Y18" s="9" t="n">
        <f aca="false">'Old system (cleaned)'!T15</f>
        <v>49.5</v>
      </c>
      <c r="Z18" s="9" t="n">
        <f aca="false">IF(ISNUMBER(F18),ROUND(F18-P18,2),"Missing")</f>
        <v>0</v>
      </c>
      <c r="AA18" s="9" t="n">
        <f aca="false">IF(ISNUMBER(G18),ROUND(G18-Q18,2),"Missing")</f>
        <v>0</v>
      </c>
      <c r="AB18" s="9" t="n">
        <f aca="false">IF(ISNUMBER(H18),ROUND(H18-R18,2),"Missing")</f>
        <v>0</v>
      </c>
      <c r="AC18" s="9" t="n">
        <f aca="false">IF(ISNUMBER(I18),ROUND(I18-S18,2),"Missing")</f>
        <v>0</v>
      </c>
      <c r="AD18" s="9" t="n">
        <f aca="false">IF(ISNUMBER(J18),ROUND(J18-T18,2),"Missing")</f>
        <v>0</v>
      </c>
      <c r="AE18" s="9" t="n">
        <f aca="false">IF(ISNUMBER(K18),ROUND(K18-U18,2),"Missing")</f>
        <v>0</v>
      </c>
      <c r="AF18" s="9" t="n">
        <f aca="false">IF(ISNUMBER(L18),ROUND(L18-V18,2),"Missing")</f>
        <v>0</v>
      </c>
      <c r="AG18" s="9" t="n">
        <f aca="false">IF(ISNUMBER(M18),ROUND(M18-W18,2),"Missing")</f>
        <v>0</v>
      </c>
      <c r="AH18" s="9" t="n">
        <f aca="false">IF(ISNUMBER(N18),ROUND(N18-X18,2),"Missing")</f>
        <v>0</v>
      </c>
      <c r="AI18" s="9" t="n">
        <f aca="false">IF(ISNUMBER(O18),ROUND(O18-Y18,2),"Missing")</f>
        <v>0</v>
      </c>
      <c r="AJ18" s="8" t="str">
        <f aca="false">IF(COUNTIF(Z18:AI18,"Missing")&gt;0,"Missing in brioHR",IF(COUNTIF(Z18:AI18,"&lt;&gt;0")&gt;0,"Check","OK"))</f>
        <v>OK</v>
      </c>
    </row>
    <row r="19" customFormat="false" ht="15" hidden="false" customHeight="false" outlineLevel="0" collapsed="false">
      <c r="A19" s="8" t="str">
        <f aca="false">'Old system (cleaned)'!A16</f>
        <v>015</v>
      </c>
      <c r="B19" s="8" t="str">
        <f aca="false">'Old system (cleaned)'!B16</f>
        <v>KUMAR S/O PILLAI</v>
      </c>
      <c r="C19" s="8" t="str">
        <f aca="false">'Old system (cleaned)'!C16</f>
        <v>Operations</v>
      </c>
      <c r="D19" s="8" t="n">
        <f aca="false">IFERROR(INDEX('brioHR export'!$AL$2:$AL$30,MATCH($A19,'brioHR export'!$A$2:$A$30,0)),"Missing")</f>
        <v>58</v>
      </c>
      <c r="E19" s="8" t="str">
        <f aca="false">IFERROR(INDEX('brioHR export'!$AI$2:$AI$30,MATCH($A19,'brioHR export'!$A$2:$A$30,0)),"Missing")</f>
        <v>Singapore Citizen</v>
      </c>
      <c r="F19" s="9" t="n">
        <f aca="false">IFERROR(N(INDEX('brioHR export'!$F$2:$F$30,MATCH($A19,'brioHR export'!$A$2:$A$30,0))),"Missing")</f>
        <v>11500</v>
      </c>
      <c r="G19" s="9" t="n">
        <f aca="false">IFERROR(N(INDEX('brioHR export'!$I$2:$I$30,MATCH($A19,'brioHR export'!$A$2:$A$30,0))),"Missing")</f>
        <v>0</v>
      </c>
      <c r="H19" s="9" t="n">
        <f aca="false">IFERROR(N(INDEX('brioHR export'!$S$2:$S$30,MATCH($A19,'brioHR export'!$A$2:$A$30,0))),"Missing")</f>
        <v>11500</v>
      </c>
      <c r="I19" s="9" t="n">
        <f aca="false">IFERROR(N(INDEX('brioHR export'!$U$2:$U$30,MATCH($A19,'brioHR export'!$A$2:$A$30,0))),"Missing")</f>
        <v>11500</v>
      </c>
      <c r="J19" s="9" t="n">
        <f aca="false">IFERROR(N(INDEX('brioHR export'!$V$2:$V$30,MATCH($A19,'brioHR export'!$A$2:$A$30,0))),"Missing")</f>
        <v>0</v>
      </c>
      <c r="K19" s="9" t="n">
        <f aca="false">IFERROR(N(INDEX('brioHR export'!$T$2:$T$30,MATCH($A19,'brioHR export'!$A$2:$A$30,0))),"Missing")</f>
        <v>1955</v>
      </c>
      <c r="L19" s="9" t="n">
        <f aca="false">IFERROR(N(INDEX('brioHR export'!$W$2:$W$30,MATCH($A19,'brioHR export'!$A$2:$A$30,0)))+N(INDEX('brioHR export'!$X$2:$X$30,MATCH($A19,'brioHR export'!$A$2:$A$30,0)))+N(INDEX('brioHR export'!$Y$2:$Y$30,MATCH($A19,'brioHR export'!$A$2:$A$30,0)))+N(INDEX('brioHR export'!$Z$2:$Z$30,MATCH($A19,'brioHR export'!$A$2:$A$30,0))),"Missing")</f>
        <v>25</v>
      </c>
      <c r="M19" s="9" t="n">
        <f aca="false">IFERROR(N(INDEX('brioHR export'!$AD$2:$AD$30,MATCH($A19,'brioHR export'!$A$2:$A$30,0))),"Missing")</f>
        <v>9520</v>
      </c>
      <c r="N19" s="9" t="n">
        <f aca="false">IFERROR(N(INDEX('brioHR export'!$AE$2:$AE$30,MATCH($A19,'brioHR export'!$A$2:$A$30,0))),"Missing")</f>
        <v>1785</v>
      </c>
      <c r="O19" s="9" t="n">
        <f aca="false">IFERROR(N(INDEX('brioHR export'!$AF$2:$AF$30,MATCH($A19,'brioHR export'!$A$2:$A$30,0))),"Missing")</f>
        <v>28.75</v>
      </c>
      <c r="P19" s="9" t="n">
        <f aca="false">'Old system (cleaned)'!D16</f>
        <v>11500</v>
      </c>
      <c r="Q19" s="9" t="n">
        <f aca="false">'Old system (cleaned)'!I16</f>
        <v>0</v>
      </c>
      <c r="R19" s="9" t="n">
        <f aca="false">'Old system (cleaned)'!K16</f>
        <v>11500</v>
      </c>
      <c r="S19" s="9" t="n">
        <f aca="false">'Old system (cleaned)'!L16</f>
        <v>11500</v>
      </c>
      <c r="T19" s="9" t="n">
        <f aca="false">'Old system (cleaned)'!M16</f>
        <v>0</v>
      </c>
      <c r="U19" s="9" t="n">
        <f aca="false">'Old system (cleaned)'!N16</f>
        <v>2070</v>
      </c>
      <c r="V19" s="9" t="n">
        <f aca="false">'Old system (cleaned)'!O16</f>
        <v>25</v>
      </c>
      <c r="W19" s="9" t="n">
        <f aca="false">'Old system (cleaned)'!R16</f>
        <v>9405</v>
      </c>
      <c r="X19" s="9" t="n">
        <f aca="false">'Old system (cleaned)'!S16</f>
        <v>1840</v>
      </c>
      <c r="Y19" s="9" t="n">
        <f aca="false">'Old system (cleaned)'!T16</f>
        <v>28.75</v>
      </c>
      <c r="Z19" s="9" t="n">
        <f aca="false">IF(ISNUMBER(F19),ROUND(F19-P19,2),"Missing")</f>
        <v>0</v>
      </c>
      <c r="AA19" s="9" t="n">
        <f aca="false">IF(ISNUMBER(G19),ROUND(G19-Q19,2),"Missing")</f>
        <v>0</v>
      </c>
      <c r="AB19" s="9" t="n">
        <f aca="false">IF(ISNUMBER(H19),ROUND(H19-R19,2),"Missing")</f>
        <v>0</v>
      </c>
      <c r="AC19" s="9" t="n">
        <f aca="false">IF(ISNUMBER(I19),ROUND(I19-S19,2),"Missing")</f>
        <v>0</v>
      </c>
      <c r="AD19" s="9" t="n">
        <f aca="false">IF(ISNUMBER(J19),ROUND(J19-T19,2),"Missing")</f>
        <v>0</v>
      </c>
      <c r="AE19" s="9" t="n">
        <f aca="false">IF(ISNUMBER(K19),ROUND(K19-U19,2),"Missing")</f>
        <v>-115</v>
      </c>
      <c r="AF19" s="9" t="n">
        <f aca="false">IF(ISNUMBER(L19),ROUND(L19-V19,2),"Missing")</f>
        <v>0</v>
      </c>
      <c r="AG19" s="9" t="n">
        <f aca="false">IF(ISNUMBER(M19),ROUND(M19-W19,2),"Missing")</f>
        <v>115</v>
      </c>
      <c r="AH19" s="9" t="n">
        <f aca="false">IF(ISNUMBER(N19),ROUND(N19-X19,2),"Missing")</f>
        <v>-55</v>
      </c>
      <c r="AI19" s="9" t="n">
        <f aca="false">IF(ISNUMBER(O19),ROUND(O19-Y19,2),"Missing")</f>
        <v>0</v>
      </c>
      <c r="AJ19" s="8" t="str">
        <f aca="false">IF(COUNTIF(Z19:AI19,"Missing")&gt;0,"Missing in brioHR",IF(COUNTIF(Z19:AI19,"&lt;&gt;0")&gt;0,"Check","OK"))</f>
        <v>Check</v>
      </c>
    </row>
    <row r="20" customFormat="false" ht="15" hidden="false" customHeight="false" outlineLevel="0" collapsed="false">
      <c r="A20" s="8" t="str">
        <f aca="false">'Old system (cleaned)'!A17</f>
        <v>016</v>
      </c>
      <c r="B20" s="8" t="str">
        <f aca="false">'Old system (cleaned)'!B17</f>
        <v>ANDREW CHUA MING HAO</v>
      </c>
      <c r="C20" s="8" t="str">
        <f aca="false">'Old system (cleaned)'!C17</f>
        <v>Operations</v>
      </c>
      <c r="D20" s="8" t="n">
        <f aca="false">IFERROR(INDEX('brioHR export'!$AL$2:$AL$30,MATCH($A20,'brioHR export'!$A$2:$A$30,0)),"Missing")</f>
        <v>47</v>
      </c>
      <c r="E20" s="8" t="str">
        <f aca="false">IFERROR(INDEX('brioHR export'!$AI$2:$AI$30,MATCH($A20,'brioHR export'!$A$2:$A$30,0)),"Missing")</f>
        <v>Singapore Citizen</v>
      </c>
      <c r="F20" s="9" t="n">
        <f aca="false">IFERROR(N(INDEX('brioHR export'!$F$2:$F$30,MATCH($A20,'brioHR export'!$A$2:$A$30,0))),"Missing")</f>
        <v>52800</v>
      </c>
      <c r="G20" s="9" t="n">
        <f aca="false">IFERROR(N(INDEX('brioHR export'!$I$2:$I$30,MATCH($A20,'brioHR export'!$A$2:$A$30,0))),"Missing")</f>
        <v>5000</v>
      </c>
      <c r="H20" s="9" t="n">
        <f aca="false">IFERROR(N(INDEX('brioHR export'!$S$2:$S$30,MATCH($A20,'brioHR export'!$A$2:$A$30,0))),"Missing")</f>
        <v>57800</v>
      </c>
      <c r="I20" s="9" t="n">
        <f aca="false">IFERROR(N(INDEX('brioHR export'!$U$2:$U$30,MATCH($A20,'brioHR export'!$A$2:$A$30,0))),"Missing")</f>
        <v>48000</v>
      </c>
      <c r="J20" s="9" t="n">
        <f aca="false">IFERROR(N(INDEX('brioHR export'!$V$2:$V$30,MATCH($A20,'brioHR export'!$A$2:$A$30,0))),"Missing")</f>
        <v>5000</v>
      </c>
      <c r="K20" s="9" t="n">
        <f aca="false">IFERROR(N(INDEX('brioHR export'!$T$2:$T$30,MATCH($A20,'brioHR export'!$A$2:$A$30,0))),"Missing")</f>
        <v>10600</v>
      </c>
      <c r="L20" s="9" t="n">
        <f aca="false">IFERROR(N(INDEX('brioHR export'!$W$2:$W$30,MATCH($A20,'brioHR export'!$A$2:$A$30,0)))+N(INDEX('brioHR export'!$X$2:$X$30,MATCH($A20,'brioHR export'!$A$2:$A$30,0)))+N(INDEX('brioHR export'!$Y$2:$Y$30,MATCH($A20,'brioHR export'!$A$2:$A$30,0)))+N(INDEX('brioHR export'!$Z$2:$Z$30,MATCH($A20,'brioHR export'!$A$2:$A$30,0))),"Missing")</f>
        <v>18</v>
      </c>
      <c r="M20" s="9" t="n">
        <f aca="false">IFERROR(N(INDEX('brioHR export'!$AD$2:$AD$30,MATCH($A20,'brioHR export'!$A$2:$A$30,0))),"Missing")</f>
        <v>47182</v>
      </c>
      <c r="N20" s="9" t="n">
        <f aca="false">IFERROR(N(INDEX('brioHR export'!$AE$2:$AE$30,MATCH($A20,'brioHR export'!$A$2:$A$30,0))),"Missing")</f>
        <v>9010</v>
      </c>
      <c r="O20" s="9" t="n">
        <f aca="false">IFERROR(N(INDEX('brioHR export'!$AF$2:$AF$30,MATCH($A20,'brioHR export'!$A$2:$A$30,0))),"Missing")</f>
        <v>67.5</v>
      </c>
      <c r="P20" s="9" t="n">
        <f aca="false">'Old system (cleaned)'!D17</f>
        <v>52800</v>
      </c>
      <c r="Q20" s="9" t="n">
        <f aca="false">'Old system (cleaned)'!I17</f>
        <v>5000</v>
      </c>
      <c r="R20" s="9" t="n">
        <f aca="false">'Old system (cleaned)'!K17</f>
        <v>57800</v>
      </c>
      <c r="S20" s="9" t="n">
        <f aca="false">'Old system (cleaned)'!L17</f>
        <v>48000</v>
      </c>
      <c r="T20" s="9" t="n">
        <f aca="false">'Old system (cleaned)'!M17</f>
        <v>5000</v>
      </c>
      <c r="U20" s="9" t="n">
        <f aca="false">'Old system (cleaned)'!N17</f>
        <v>10600</v>
      </c>
      <c r="V20" s="9" t="n">
        <f aca="false">'Old system (cleaned)'!O17</f>
        <v>18</v>
      </c>
      <c r="W20" s="9" t="n">
        <f aca="false">'Old system (cleaned)'!R17</f>
        <v>47182</v>
      </c>
      <c r="X20" s="9" t="n">
        <f aca="false">'Old system (cleaned)'!S17</f>
        <v>9010</v>
      </c>
      <c r="Y20" s="9" t="n">
        <f aca="false">'Old system (cleaned)'!T17</f>
        <v>67.5</v>
      </c>
      <c r="Z20" s="9" t="n">
        <f aca="false">IF(ISNUMBER(F20),ROUND(F20-P20,2),"Missing")</f>
        <v>0</v>
      </c>
      <c r="AA20" s="9" t="n">
        <f aca="false">IF(ISNUMBER(G20),ROUND(G20-Q20,2),"Missing")</f>
        <v>0</v>
      </c>
      <c r="AB20" s="9" t="n">
        <f aca="false">IF(ISNUMBER(H20),ROUND(H20-R20,2),"Missing")</f>
        <v>0</v>
      </c>
      <c r="AC20" s="9" t="n">
        <f aca="false">IF(ISNUMBER(I20),ROUND(I20-S20,2),"Missing")</f>
        <v>0</v>
      </c>
      <c r="AD20" s="9" t="n">
        <f aca="false">IF(ISNUMBER(J20),ROUND(J20-T20,2),"Missing")</f>
        <v>0</v>
      </c>
      <c r="AE20" s="9" t="n">
        <f aca="false">IF(ISNUMBER(K20),ROUND(K20-U20,2),"Missing")</f>
        <v>0</v>
      </c>
      <c r="AF20" s="9" t="n">
        <f aca="false">IF(ISNUMBER(L20),ROUND(L20-V20,2),"Missing")</f>
        <v>0</v>
      </c>
      <c r="AG20" s="9" t="n">
        <f aca="false">IF(ISNUMBER(M20),ROUND(M20-W20,2),"Missing")</f>
        <v>0</v>
      </c>
      <c r="AH20" s="9" t="n">
        <f aca="false">IF(ISNUMBER(N20),ROUND(N20-X20,2),"Missing")</f>
        <v>0</v>
      </c>
      <c r="AI20" s="9" t="n">
        <f aca="false">IF(ISNUMBER(O20),ROUND(O20-Y20,2),"Missing")</f>
        <v>0</v>
      </c>
      <c r="AJ20" s="8" t="str">
        <f aca="false">IF(COUNTIF(Z20:AI20,"Missing")&gt;0,"Missing in brioHR",IF(COUNTIF(Z20:AI20,"&lt;&gt;0")&gt;0,"Check","OK"))</f>
        <v>OK</v>
      </c>
    </row>
    <row r="21" customFormat="false" ht="15" hidden="false" customHeight="false" outlineLevel="0" collapsed="false">
      <c r="A21" s="8" t="str">
        <f aca="false">'Old system (cleaned)'!A18</f>
        <v>017</v>
      </c>
      <c r="B21" s="8" t="str">
        <f aca="false">'Old system (cleaned)'!B18</f>
        <v>AISYAH BINTE KAMAL</v>
      </c>
      <c r="C21" s="8" t="str">
        <f aca="false">'Old system (cleaned)'!C18</f>
        <v>Operations</v>
      </c>
      <c r="D21" s="8" t="n">
        <f aca="false">IFERROR(INDEX('brioHR export'!$AL$2:$AL$30,MATCH($A21,'brioHR export'!$A$2:$A$30,0)),"Missing")</f>
        <v>26</v>
      </c>
      <c r="E21" s="8" t="str">
        <f aca="false">IFERROR(INDEX('brioHR export'!$AI$2:$AI$30,MATCH($A21,'brioHR export'!$A$2:$A$30,0)),"Missing")</f>
        <v>Singapore Citizen</v>
      </c>
      <c r="F21" s="9" t="n">
        <f aca="false">IFERROR(N(INDEX('brioHR export'!$F$2:$F$30,MATCH($A21,'brioHR export'!$A$2:$A$30,0))),"Missing")</f>
        <v>14700</v>
      </c>
      <c r="G21" s="9" t="n">
        <f aca="false">IFERROR(N(INDEX('brioHR export'!$I$2:$I$30,MATCH($A21,'brioHR export'!$A$2:$A$30,0))),"Missing")</f>
        <v>0</v>
      </c>
      <c r="H21" s="9" t="n">
        <f aca="false">IFERROR(N(INDEX('brioHR export'!$S$2:$S$30,MATCH($A21,'brioHR export'!$A$2:$A$30,0))),"Missing")</f>
        <v>14916.31</v>
      </c>
      <c r="I21" s="9" t="n">
        <f aca="false">IFERROR(N(INDEX('brioHR export'!$U$2:$U$30,MATCH($A21,'brioHR export'!$A$2:$A$30,0))),"Missing")</f>
        <v>14916.31</v>
      </c>
      <c r="J21" s="9" t="n">
        <f aca="false">IFERROR(N(INDEX('brioHR export'!$V$2:$V$30,MATCH($A21,'brioHR export'!$A$2:$A$30,0))),"Missing")</f>
        <v>0</v>
      </c>
      <c r="K21" s="9" t="n">
        <f aca="false">IFERROR(N(INDEX('brioHR export'!$T$2:$T$30,MATCH($A21,'brioHR export'!$A$2:$A$30,0))),"Missing")</f>
        <v>2982</v>
      </c>
      <c r="L21" s="9" t="n">
        <f aca="false">IFERROR(N(INDEX('brioHR export'!$W$2:$W$30,MATCH($A21,'brioHR export'!$A$2:$A$30,0)))+N(INDEX('brioHR export'!$X$2:$X$30,MATCH($A21,'brioHR export'!$A$2:$A$30,0)))+N(INDEX('brioHR export'!$Y$2:$Y$30,MATCH($A21,'brioHR export'!$A$2:$A$30,0)))+N(INDEX('brioHR export'!$Z$2:$Z$30,MATCH($A21,'brioHR export'!$A$2:$A$30,0))),"Missing")</f>
        <v>39</v>
      </c>
      <c r="M21" s="9" t="n">
        <f aca="false">IFERROR(N(INDEX('brioHR export'!$AD$2:$AD$30,MATCH($A21,'brioHR export'!$A$2:$A$30,0))),"Missing")</f>
        <v>11895.31</v>
      </c>
      <c r="N21" s="9" t="n">
        <f aca="false">IFERROR(N(INDEX('brioHR export'!$AE$2:$AE$30,MATCH($A21,'brioHR export'!$A$2:$A$30,0))),"Missing")</f>
        <v>2538</v>
      </c>
      <c r="O21" s="9" t="n">
        <f aca="false">IFERROR(N(INDEX('brioHR export'!$AF$2:$AF$30,MATCH($A21,'brioHR export'!$A$2:$A$30,0))),"Missing")</f>
        <v>37.3</v>
      </c>
      <c r="P21" s="9" t="n">
        <f aca="false">'Old system (cleaned)'!D18</f>
        <v>14700</v>
      </c>
      <c r="Q21" s="9" t="n">
        <f aca="false">'Old system (cleaned)'!I18</f>
        <v>0</v>
      </c>
      <c r="R21" s="9" t="n">
        <f aca="false">'Old system (cleaned)'!K18</f>
        <v>14916.31</v>
      </c>
      <c r="S21" s="9" t="n">
        <f aca="false">'Old system (cleaned)'!L18</f>
        <v>14916.31</v>
      </c>
      <c r="T21" s="9" t="n">
        <f aca="false">'Old system (cleaned)'!M18</f>
        <v>0</v>
      </c>
      <c r="U21" s="9" t="n">
        <f aca="false">'Old system (cleaned)'!N18</f>
        <v>2982</v>
      </c>
      <c r="V21" s="9" t="n">
        <f aca="false">'Old system (cleaned)'!O18</f>
        <v>39</v>
      </c>
      <c r="W21" s="9" t="n">
        <f aca="false">'Old system (cleaned)'!R18</f>
        <v>11895.31</v>
      </c>
      <c r="X21" s="9" t="n">
        <f aca="false">'Old system (cleaned)'!S18</f>
        <v>2538</v>
      </c>
      <c r="Y21" s="9" t="n">
        <f aca="false">'Old system (cleaned)'!T18</f>
        <v>37.3</v>
      </c>
      <c r="Z21" s="9" t="n">
        <f aca="false">IF(ISNUMBER(F21),ROUND(F21-P21,2),"Missing")</f>
        <v>0</v>
      </c>
      <c r="AA21" s="9" t="n">
        <f aca="false">IF(ISNUMBER(G21),ROUND(G21-Q21,2),"Missing")</f>
        <v>0</v>
      </c>
      <c r="AB21" s="9" t="n">
        <f aca="false">IF(ISNUMBER(H21),ROUND(H21-R21,2),"Missing")</f>
        <v>0</v>
      </c>
      <c r="AC21" s="9" t="n">
        <f aca="false">IF(ISNUMBER(I21),ROUND(I21-S21,2),"Missing")</f>
        <v>0</v>
      </c>
      <c r="AD21" s="9" t="n">
        <f aca="false">IF(ISNUMBER(J21),ROUND(J21-T21,2),"Missing")</f>
        <v>0</v>
      </c>
      <c r="AE21" s="9" t="n">
        <f aca="false">IF(ISNUMBER(K21),ROUND(K21-U21,2),"Missing")</f>
        <v>0</v>
      </c>
      <c r="AF21" s="9" t="n">
        <f aca="false">IF(ISNUMBER(L21),ROUND(L21-V21,2),"Missing")</f>
        <v>0</v>
      </c>
      <c r="AG21" s="9" t="n">
        <f aca="false">IF(ISNUMBER(M21),ROUND(M21-W21,2),"Missing")</f>
        <v>0</v>
      </c>
      <c r="AH21" s="9" t="n">
        <f aca="false">IF(ISNUMBER(N21),ROUND(N21-X21,2),"Missing")</f>
        <v>0</v>
      </c>
      <c r="AI21" s="9" t="n">
        <f aca="false">IF(ISNUMBER(O21),ROUND(O21-Y21,2),"Missing")</f>
        <v>0</v>
      </c>
      <c r="AJ21" s="8" t="str">
        <f aca="false">IF(COUNTIF(Z21:AI21,"Missing")&gt;0,"Missing in brioHR",IF(COUNTIF(Z21:AI21,"&lt;&gt;0")&gt;0,"Check","OK"))</f>
        <v>OK</v>
      </c>
    </row>
    <row r="22" customFormat="false" ht="15" hidden="false" customHeight="false" outlineLevel="0" collapsed="false">
      <c r="A22" s="8" t="str">
        <f aca="false">'Old system (cleaned)'!A19</f>
        <v>018</v>
      </c>
      <c r="B22" s="8" t="str">
        <f aca="false">'Old system (cleaned)'!B19</f>
        <v>GOH SIEW HOON</v>
      </c>
      <c r="C22" s="8" t="str">
        <f aca="false">'Old system (cleaned)'!C19</f>
        <v>Operations</v>
      </c>
      <c r="D22" s="8" t="n">
        <f aca="false">IFERROR(INDEX('brioHR export'!$AL$2:$AL$30,MATCH($A22,'brioHR export'!$A$2:$A$30,0)),"Missing")</f>
        <v>59</v>
      </c>
      <c r="E22" s="8" t="str">
        <f aca="false">IFERROR(INDEX('brioHR export'!$AI$2:$AI$30,MATCH($A22,'brioHR export'!$A$2:$A$30,0)),"Missing")</f>
        <v>Singapore Citizen</v>
      </c>
      <c r="F22" s="9" t="n">
        <f aca="false">IFERROR(N(INDEX('brioHR export'!$F$2:$F$30,MATCH($A22,'brioHR export'!$A$2:$A$30,0))),"Missing")</f>
        <v>16500</v>
      </c>
      <c r="G22" s="9" t="n">
        <f aca="false">IFERROR(N(INDEX('brioHR export'!$I$2:$I$30,MATCH($A22,'brioHR export'!$A$2:$A$30,0))),"Missing")</f>
        <v>0</v>
      </c>
      <c r="H22" s="9" t="n">
        <f aca="false">IFERROR(N(INDEX('brioHR export'!$S$2:$S$30,MATCH($A22,'brioHR export'!$A$2:$A$30,0))),"Missing")</f>
        <v>17192.31</v>
      </c>
      <c r="I22" s="9" t="n">
        <f aca="false">IFERROR(N(INDEX('brioHR export'!$U$2:$U$30,MATCH($A22,'brioHR export'!$A$2:$A$30,0))),"Missing")</f>
        <v>17192.31</v>
      </c>
      <c r="J22" s="9" t="n">
        <f aca="false">IFERROR(N(INDEX('brioHR export'!$V$2:$V$30,MATCH($A22,'brioHR export'!$A$2:$A$30,0))),"Missing")</f>
        <v>0</v>
      </c>
      <c r="K22" s="9" t="n">
        <f aca="false">IFERROR(N(INDEX('brioHR export'!$T$2:$T$30,MATCH($A22,'brioHR export'!$A$2:$A$30,0))),"Missing")</f>
        <v>2919</v>
      </c>
      <c r="L22" s="9" t="n">
        <f aca="false">IFERROR(N(INDEX('brioHR export'!$W$2:$W$30,MATCH($A22,'brioHR export'!$A$2:$A$30,0)))+N(INDEX('brioHR export'!$X$2:$X$30,MATCH($A22,'brioHR export'!$A$2:$A$30,0)))+N(INDEX('brioHR export'!$Y$2:$Y$30,MATCH($A22,'brioHR export'!$A$2:$A$30,0)))+N(INDEX('brioHR export'!$Z$2:$Z$30,MATCH($A22,'brioHR export'!$A$2:$A$30,0))),"Missing")</f>
        <v>6</v>
      </c>
      <c r="M22" s="9" t="n">
        <f aca="false">IFERROR(N(INDEX('brioHR export'!$AD$2:$AD$30,MATCH($A22,'brioHR export'!$A$2:$A$30,0))),"Missing")</f>
        <v>14267.31</v>
      </c>
      <c r="N22" s="9" t="n">
        <f aca="false">IFERROR(N(INDEX('brioHR export'!$AE$2:$AE$30,MATCH($A22,'brioHR export'!$A$2:$A$30,0))),"Missing")</f>
        <v>2669</v>
      </c>
      <c r="O22" s="9" t="n">
        <f aca="false">IFERROR(N(INDEX('brioHR export'!$AF$2:$AF$30,MATCH($A22,'brioHR export'!$A$2:$A$30,0))),"Missing")</f>
        <v>42.99</v>
      </c>
      <c r="P22" s="9" t="n">
        <f aca="false">'Old system (cleaned)'!D19</f>
        <v>16500</v>
      </c>
      <c r="Q22" s="9" t="n">
        <f aca="false">'Old system (cleaned)'!I19</f>
        <v>0</v>
      </c>
      <c r="R22" s="9" t="n">
        <f aca="false">'Old system (cleaned)'!K19</f>
        <v>17192.31</v>
      </c>
      <c r="S22" s="9" t="n">
        <f aca="false">'Old system (cleaned)'!L19</f>
        <v>17192.31</v>
      </c>
      <c r="T22" s="9" t="n">
        <f aca="false">'Old system (cleaned)'!M19</f>
        <v>0</v>
      </c>
      <c r="U22" s="9" t="n">
        <f aca="false">'Old system (cleaned)'!N19</f>
        <v>3092</v>
      </c>
      <c r="V22" s="9" t="n">
        <f aca="false">'Old system (cleaned)'!O19</f>
        <v>6</v>
      </c>
      <c r="W22" s="9" t="n">
        <f aca="false">'Old system (cleaned)'!R19</f>
        <v>14094.31</v>
      </c>
      <c r="X22" s="9" t="n">
        <f aca="false">'Old system (cleaned)'!S19</f>
        <v>2753</v>
      </c>
      <c r="Y22" s="9" t="n">
        <f aca="false">'Old system (cleaned)'!T19</f>
        <v>42.99</v>
      </c>
      <c r="Z22" s="9" t="n">
        <f aca="false">IF(ISNUMBER(F22),ROUND(F22-P22,2),"Missing")</f>
        <v>0</v>
      </c>
      <c r="AA22" s="9" t="n">
        <f aca="false">IF(ISNUMBER(G22),ROUND(G22-Q22,2),"Missing")</f>
        <v>0</v>
      </c>
      <c r="AB22" s="9" t="n">
        <f aca="false">IF(ISNUMBER(H22),ROUND(H22-R22,2),"Missing")</f>
        <v>0</v>
      </c>
      <c r="AC22" s="9" t="n">
        <f aca="false">IF(ISNUMBER(I22),ROUND(I22-S22,2),"Missing")</f>
        <v>0</v>
      </c>
      <c r="AD22" s="9" t="n">
        <f aca="false">IF(ISNUMBER(J22),ROUND(J22-T22,2),"Missing")</f>
        <v>0</v>
      </c>
      <c r="AE22" s="9" t="n">
        <f aca="false">IF(ISNUMBER(K22),ROUND(K22-U22,2),"Missing")</f>
        <v>-173</v>
      </c>
      <c r="AF22" s="9" t="n">
        <f aca="false">IF(ISNUMBER(L22),ROUND(L22-V22,2),"Missing")</f>
        <v>0</v>
      </c>
      <c r="AG22" s="9" t="n">
        <f aca="false">IF(ISNUMBER(M22),ROUND(M22-W22,2),"Missing")</f>
        <v>173</v>
      </c>
      <c r="AH22" s="9" t="n">
        <f aca="false">IF(ISNUMBER(N22),ROUND(N22-X22,2),"Missing")</f>
        <v>-84</v>
      </c>
      <c r="AI22" s="9" t="n">
        <f aca="false">IF(ISNUMBER(O22),ROUND(O22-Y22,2),"Missing")</f>
        <v>0</v>
      </c>
      <c r="AJ22" s="8" t="str">
        <f aca="false">IF(COUNTIF(Z22:AI22,"Missing")&gt;0,"Missing in brioHR",IF(COUNTIF(Z22:AI22,"&lt;&gt;0")&gt;0,"Check","OK"))</f>
        <v>Check</v>
      </c>
    </row>
    <row r="23" customFormat="false" ht="15" hidden="false" customHeight="false" outlineLevel="0" collapsed="false">
      <c r="A23" s="8" t="str">
        <f aca="false">'Old system (cleaned)'!A20</f>
        <v>019</v>
      </c>
      <c r="B23" s="8" t="str">
        <f aca="false">'Old system (cleaned)'!B20</f>
        <v>PRIYA D/O SURESH</v>
      </c>
      <c r="C23" s="8" t="str">
        <f aca="false">'Old system (cleaned)'!C20</f>
        <v>Operations</v>
      </c>
      <c r="D23" s="8" t="n">
        <f aca="false">IFERROR(INDEX('brioHR export'!$AL$2:$AL$30,MATCH($A23,'brioHR export'!$A$2:$A$30,0)),"Missing")</f>
        <v>34</v>
      </c>
      <c r="E23" s="8" t="str">
        <f aca="false">IFERROR(INDEX('brioHR export'!$AI$2:$AI$30,MATCH($A23,'brioHR export'!$A$2:$A$30,0)),"Missing")</f>
        <v>Singapore Permanent Resident</v>
      </c>
      <c r="F23" s="9" t="n">
        <f aca="false">IFERROR(N(INDEX('brioHR export'!$F$2:$F$30,MATCH($A23,'brioHR export'!$A$2:$A$30,0))),"Missing")</f>
        <v>22200</v>
      </c>
      <c r="G23" s="9" t="n">
        <f aca="false">IFERROR(N(INDEX('brioHR export'!$I$2:$I$30,MATCH($A23,'brioHR export'!$A$2:$A$30,0))),"Missing")</f>
        <v>0</v>
      </c>
      <c r="H23" s="9" t="n">
        <f aca="false">IFERROR(N(INDEX('brioHR export'!$S$2:$S$30,MATCH($A23,'brioHR export'!$A$2:$A$30,0))),"Missing")</f>
        <v>22200</v>
      </c>
      <c r="I23" s="9" t="n">
        <f aca="false">IFERROR(N(INDEX('brioHR export'!$U$2:$U$30,MATCH($A23,'brioHR export'!$A$2:$A$30,0))),"Missing")</f>
        <v>22200</v>
      </c>
      <c r="J23" s="9" t="n">
        <f aca="false">IFERROR(N(INDEX('brioHR export'!$V$2:$V$30,MATCH($A23,'brioHR export'!$A$2:$A$30,0))),"Missing")</f>
        <v>0</v>
      </c>
      <c r="K23" s="9" t="n">
        <f aca="false">IFERROR(N(INDEX('brioHR export'!$T$2:$T$30,MATCH($A23,'brioHR export'!$A$2:$A$30,0))),"Missing")</f>
        <v>4440</v>
      </c>
      <c r="L23" s="9" t="n">
        <f aca="false">IFERROR(N(INDEX('brioHR export'!$W$2:$W$30,MATCH($A23,'brioHR export'!$A$2:$A$30,0)))+N(INDEX('brioHR export'!$X$2:$X$30,MATCH($A23,'brioHR export'!$A$2:$A$30,0)))+N(INDEX('brioHR export'!$Y$2:$Y$30,MATCH($A23,'brioHR export'!$A$2:$A$30,0)))+N(INDEX('brioHR export'!$Z$2:$Z$30,MATCH($A23,'brioHR export'!$A$2:$A$30,0))),"Missing")</f>
        <v>42</v>
      </c>
      <c r="M23" s="9" t="n">
        <f aca="false">IFERROR(N(INDEX('brioHR export'!$AD$2:$AD$30,MATCH($A23,'brioHR export'!$A$2:$A$30,0))),"Missing")</f>
        <v>17718</v>
      </c>
      <c r="N23" s="9" t="n">
        <f aca="false">IFERROR(N(INDEX('brioHR export'!$AE$2:$AE$30,MATCH($A23,'brioHR export'!$A$2:$A$30,0))),"Missing")</f>
        <v>3774</v>
      </c>
      <c r="O23" s="9" t="n">
        <f aca="false">IFERROR(N(INDEX('brioHR export'!$AF$2:$AF$30,MATCH($A23,'brioHR export'!$A$2:$A$30,0))),"Missing")</f>
        <v>55.5</v>
      </c>
      <c r="P23" s="9" t="n">
        <f aca="false">'Old system (cleaned)'!D20</f>
        <v>22200</v>
      </c>
      <c r="Q23" s="9" t="n">
        <f aca="false">'Old system (cleaned)'!I20</f>
        <v>0</v>
      </c>
      <c r="R23" s="9" t="n">
        <f aca="false">'Old system (cleaned)'!K20</f>
        <v>22200</v>
      </c>
      <c r="S23" s="9" t="n">
        <f aca="false">'Old system (cleaned)'!L20</f>
        <v>22200</v>
      </c>
      <c r="T23" s="9" t="n">
        <f aca="false">'Old system (cleaned)'!M20</f>
        <v>0</v>
      </c>
      <c r="U23" s="9" t="n">
        <f aca="false">'Old system (cleaned)'!N20</f>
        <v>4440</v>
      </c>
      <c r="V23" s="9" t="n">
        <f aca="false">'Old system (cleaned)'!O20</f>
        <v>42</v>
      </c>
      <c r="W23" s="9" t="n">
        <f aca="false">'Old system (cleaned)'!R20</f>
        <v>17718</v>
      </c>
      <c r="X23" s="9" t="n">
        <f aca="false">'Old system (cleaned)'!S20</f>
        <v>3774</v>
      </c>
      <c r="Y23" s="9" t="n">
        <f aca="false">'Old system (cleaned)'!T20</f>
        <v>55.5</v>
      </c>
      <c r="Z23" s="9" t="n">
        <f aca="false">IF(ISNUMBER(F23),ROUND(F23-P23,2),"Missing")</f>
        <v>0</v>
      </c>
      <c r="AA23" s="9" t="n">
        <f aca="false">IF(ISNUMBER(G23),ROUND(G23-Q23,2),"Missing")</f>
        <v>0</v>
      </c>
      <c r="AB23" s="9" t="n">
        <f aca="false">IF(ISNUMBER(H23),ROUND(H23-R23,2),"Missing")</f>
        <v>0</v>
      </c>
      <c r="AC23" s="9" t="n">
        <f aca="false">IF(ISNUMBER(I23),ROUND(I23-S23,2),"Missing")</f>
        <v>0</v>
      </c>
      <c r="AD23" s="9" t="n">
        <f aca="false">IF(ISNUMBER(J23),ROUND(J23-T23,2),"Missing")</f>
        <v>0</v>
      </c>
      <c r="AE23" s="9" t="n">
        <f aca="false">IF(ISNUMBER(K23),ROUND(K23-U23,2),"Missing")</f>
        <v>0</v>
      </c>
      <c r="AF23" s="9" t="n">
        <f aca="false">IF(ISNUMBER(L23),ROUND(L23-V23,2),"Missing")</f>
        <v>0</v>
      </c>
      <c r="AG23" s="9" t="n">
        <f aca="false">IF(ISNUMBER(M23),ROUND(M23-W23,2),"Missing")</f>
        <v>0</v>
      </c>
      <c r="AH23" s="9" t="n">
        <f aca="false">IF(ISNUMBER(N23),ROUND(N23-X23,2),"Missing")</f>
        <v>0</v>
      </c>
      <c r="AI23" s="9" t="n">
        <f aca="false">IF(ISNUMBER(O23),ROUND(O23-Y23,2),"Missing")</f>
        <v>0</v>
      </c>
      <c r="AJ23" s="8" t="str">
        <f aca="false">IF(COUNTIF(Z23:AI23,"Missing")&gt;0,"Missing in brioHR",IF(COUNTIF(Z23:AI23,"&lt;&gt;0")&gt;0,"Check","OK"))</f>
        <v>OK</v>
      </c>
    </row>
    <row r="24" customFormat="false" ht="15" hidden="false" customHeight="false" outlineLevel="0" collapsed="false">
      <c r="A24" s="8" t="str">
        <f aca="false">'Old system (cleaned)'!A21</f>
        <v>020</v>
      </c>
      <c r="B24" s="8" t="str">
        <f aca="false">'Old system (cleaned)'!B21</f>
        <v>MARCUS YEO JIA LE</v>
      </c>
      <c r="C24" s="8" t="str">
        <f aca="false">'Old system (cleaned)'!C21</f>
        <v>Operations</v>
      </c>
      <c r="D24" s="8" t="n">
        <f aca="false">IFERROR(INDEX('brioHR export'!$AL$2:$AL$30,MATCH($A24,'brioHR export'!$A$2:$A$30,0)),"Missing")</f>
        <v>39</v>
      </c>
      <c r="E24" s="8" t="str">
        <f aca="false">IFERROR(INDEX('brioHR export'!$AI$2:$AI$30,MATCH($A24,'brioHR export'!$A$2:$A$30,0)),"Missing")</f>
        <v>Singapore Citizen</v>
      </c>
      <c r="F24" s="9" t="n">
        <f aca="false">IFERROR(N(INDEX('brioHR export'!$F$2:$F$30,MATCH($A24,'brioHR export'!$A$2:$A$30,0))),"Missing")</f>
        <v>32400</v>
      </c>
      <c r="G24" s="9" t="n">
        <f aca="false">IFERROR(N(INDEX('brioHR export'!$I$2:$I$30,MATCH($A24,'brioHR export'!$A$2:$A$30,0))),"Missing")</f>
        <v>5400</v>
      </c>
      <c r="H24" s="9" t="n">
        <f aca="false">IFERROR(N(INDEX('brioHR export'!$S$2:$S$30,MATCH($A24,'brioHR export'!$A$2:$A$30,0))),"Missing")</f>
        <v>37800</v>
      </c>
      <c r="I24" s="9" t="n">
        <f aca="false">IFERROR(N(INDEX('brioHR export'!$U$2:$U$30,MATCH($A24,'brioHR export'!$A$2:$A$30,0))),"Missing")</f>
        <v>32400</v>
      </c>
      <c r="J24" s="9" t="n">
        <f aca="false">IFERROR(N(INDEX('brioHR export'!$V$2:$V$30,MATCH($A24,'brioHR export'!$A$2:$A$30,0))),"Missing")</f>
        <v>5400</v>
      </c>
      <c r="K24" s="9" t="n">
        <f aca="false">IFERROR(N(INDEX('brioHR export'!$T$2:$T$30,MATCH($A24,'brioHR export'!$A$2:$A$30,0))),"Missing")</f>
        <v>7560</v>
      </c>
      <c r="L24" s="9" t="n">
        <f aca="false">IFERROR(N(INDEX('brioHR export'!$W$2:$W$30,MATCH($A24,'brioHR export'!$A$2:$A$30,0)))+N(INDEX('brioHR export'!$X$2:$X$30,MATCH($A24,'brioHR export'!$A$2:$A$30,0)))+N(INDEX('brioHR export'!$Y$2:$Y$30,MATCH($A24,'brioHR export'!$A$2:$A$30,0)))+N(INDEX('brioHR export'!$Z$2:$Z$30,MATCH($A24,'brioHR export'!$A$2:$A$30,0))),"Missing")</f>
        <v>13</v>
      </c>
      <c r="M24" s="9" t="n">
        <f aca="false">IFERROR(N(INDEX('brioHR export'!$AD$2:$AD$30,MATCH($A24,'brioHR export'!$A$2:$A$30,0))),"Missing")</f>
        <v>30227</v>
      </c>
      <c r="N24" s="9" t="n">
        <f aca="false">IFERROR(N(INDEX('brioHR export'!$AE$2:$AE$30,MATCH($A24,'brioHR export'!$A$2:$A$30,0))),"Missing")</f>
        <v>6426</v>
      </c>
      <c r="O24" s="9" t="n">
        <f aca="false">IFERROR(N(INDEX('brioHR export'!$AF$2:$AF$30,MATCH($A24,'brioHR export'!$A$2:$A$30,0))),"Missing")</f>
        <v>67.5</v>
      </c>
      <c r="P24" s="9" t="n">
        <f aca="false">'Old system (cleaned)'!D21</f>
        <v>32400</v>
      </c>
      <c r="Q24" s="9" t="n">
        <f aca="false">'Old system (cleaned)'!I21</f>
        <v>5400</v>
      </c>
      <c r="R24" s="9" t="n">
        <f aca="false">'Old system (cleaned)'!K21</f>
        <v>37800</v>
      </c>
      <c r="S24" s="9" t="n">
        <f aca="false">'Old system (cleaned)'!L21</f>
        <v>32400</v>
      </c>
      <c r="T24" s="9" t="n">
        <f aca="false">'Old system (cleaned)'!M21</f>
        <v>5400</v>
      </c>
      <c r="U24" s="9" t="n">
        <f aca="false">'Old system (cleaned)'!N21</f>
        <v>7560</v>
      </c>
      <c r="V24" s="9" t="n">
        <f aca="false">'Old system (cleaned)'!O21</f>
        <v>13</v>
      </c>
      <c r="W24" s="9" t="n">
        <f aca="false">'Old system (cleaned)'!R21</f>
        <v>30227</v>
      </c>
      <c r="X24" s="9" t="n">
        <f aca="false">'Old system (cleaned)'!S21</f>
        <v>6426</v>
      </c>
      <c r="Y24" s="9" t="n">
        <f aca="false">'Old system (cleaned)'!T21</f>
        <v>67.5</v>
      </c>
      <c r="Z24" s="9" t="n">
        <f aca="false">IF(ISNUMBER(F24),ROUND(F24-P24,2),"Missing")</f>
        <v>0</v>
      </c>
      <c r="AA24" s="9" t="n">
        <f aca="false">IF(ISNUMBER(G24),ROUND(G24-Q24,2),"Missing")</f>
        <v>0</v>
      </c>
      <c r="AB24" s="9" t="n">
        <f aca="false">IF(ISNUMBER(H24),ROUND(H24-R24,2),"Missing")</f>
        <v>0</v>
      </c>
      <c r="AC24" s="9" t="n">
        <f aca="false">IF(ISNUMBER(I24),ROUND(I24-S24,2),"Missing")</f>
        <v>0</v>
      </c>
      <c r="AD24" s="9" t="n">
        <f aca="false">IF(ISNUMBER(J24),ROUND(J24-T24,2),"Missing")</f>
        <v>0</v>
      </c>
      <c r="AE24" s="9" t="n">
        <f aca="false">IF(ISNUMBER(K24),ROUND(K24-U24,2),"Missing")</f>
        <v>0</v>
      </c>
      <c r="AF24" s="9" t="n">
        <f aca="false">IF(ISNUMBER(L24),ROUND(L24-V24,2),"Missing")</f>
        <v>0</v>
      </c>
      <c r="AG24" s="9" t="n">
        <f aca="false">IF(ISNUMBER(M24),ROUND(M24-W24,2),"Missing")</f>
        <v>0</v>
      </c>
      <c r="AH24" s="9" t="n">
        <f aca="false">IF(ISNUMBER(N24),ROUND(N24-X24,2),"Missing")</f>
        <v>0</v>
      </c>
      <c r="AI24" s="9" t="n">
        <f aca="false">IF(ISNUMBER(O24),ROUND(O24-Y24,2),"Missing")</f>
        <v>0</v>
      </c>
      <c r="AJ24" s="8" t="str">
        <f aca="false">IF(COUNTIF(Z24:AI24,"Missing")&gt;0,"Missing in brioHR",IF(COUNTIF(Z24:AI24,"&lt;&gt;0")&gt;0,"Check","OK"))</f>
        <v>OK</v>
      </c>
    </row>
    <row r="25" customFormat="false" ht="15" hidden="false" customHeight="false" outlineLevel="0" collapsed="false">
      <c r="A25" s="8" t="str">
        <f aca="false">'Old system (cleaned)'!A22</f>
        <v>021</v>
      </c>
      <c r="B25" s="8" t="str">
        <f aca="false">'Old system (cleaned)'!B22</f>
        <v>JOANNE TEO LI TING</v>
      </c>
      <c r="C25" s="8" t="str">
        <f aca="false">'Old system (cleaned)'!C22</f>
        <v>Sales</v>
      </c>
      <c r="D25" s="8" t="n">
        <f aca="false">IFERROR(INDEX('brioHR export'!$AL$2:$AL$30,MATCH($A25,'brioHR export'!$A$2:$A$30,0)),"Missing")</f>
        <v>36</v>
      </c>
      <c r="E25" s="8" t="str">
        <f aca="false">IFERROR(INDEX('brioHR export'!$AI$2:$AI$30,MATCH($A25,'brioHR export'!$A$2:$A$30,0)),"Missing")</f>
        <v>Singapore Citizen</v>
      </c>
      <c r="F25" s="9" t="n">
        <f aca="false">IFERROR(N(INDEX('brioHR export'!$F$2:$F$30,MATCH($A25,'brioHR export'!$A$2:$A$30,0))),"Missing")</f>
        <v>24600</v>
      </c>
      <c r="G25" s="9" t="n">
        <f aca="false">IFERROR(N(INDEX('brioHR export'!$I$2:$I$30,MATCH($A25,'brioHR export'!$A$2:$A$30,0))),"Missing")</f>
        <v>0</v>
      </c>
      <c r="H25" s="9" t="n">
        <f aca="false">IFERROR(N(INDEX('brioHR export'!$S$2:$S$30,MATCH($A25,'brioHR export'!$A$2:$A$30,0))),"Missing")</f>
        <v>28900</v>
      </c>
      <c r="I25" s="9" t="n">
        <f aca="false">IFERROR(N(INDEX('brioHR export'!$U$2:$U$30,MATCH($A25,'brioHR export'!$A$2:$A$30,0))),"Missing")</f>
        <v>28900</v>
      </c>
      <c r="J25" s="9" t="n">
        <f aca="false">IFERROR(N(INDEX('brioHR export'!$V$2:$V$30,MATCH($A25,'brioHR export'!$A$2:$A$30,0))),"Missing")</f>
        <v>0</v>
      </c>
      <c r="K25" s="9" t="n">
        <f aca="false">IFERROR(N(INDEX('brioHR export'!$T$2:$T$30,MATCH($A25,'brioHR export'!$A$2:$A$30,0))),"Missing")</f>
        <v>5780</v>
      </c>
      <c r="L25" s="9" t="n">
        <f aca="false">IFERROR(N(INDEX('brioHR export'!$W$2:$W$30,MATCH($A25,'brioHR export'!$A$2:$A$30,0)))+N(INDEX('brioHR export'!$X$2:$X$30,MATCH($A25,'brioHR export'!$A$2:$A$30,0)))+N(INDEX('brioHR export'!$Y$2:$Y$30,MATCH($A25,'brioHR export'!$A$2:$A$30,0)))+N(INDEX('brioHR export'!$Z$2:$Z$30,MATCH($A25,'brioHR export'!$A$2:$A$30,0))),"Missing")</f>
        <v>9</v>
      </c>
      <c r="M25" s="9" t="n">
        <f aca="false">IFERROR(N(INDEX('brioHR export'!$AD$2:$AD$30,MATCH($A25,'brioHR export'!$A$2:$A$30,0))),"Missing")</f>
        <v>23111</v>
      </c>
      <c r="N25" s="9" t="n">
        <f aca="false">IFERROR(N(INDEX('brioHR export'!$AE$2:$AE$30,MATCH($A25,'brioHR export'!$A$2:$A$30,0))),"Missing")</f>
        <v>4914</v>
      </c>
      <c r="O25" s="9" t="n">
        <f aca="false">IFERROR(N(INDEX('brioHR export'!$AF$2:$AF$30,MATCH($A25,'brioHR export'!$A$2:$A$30,0))),"Missing")</f>
        <v>67.5</v>
      </c>
      <c r="P25" s="9" t="n">
        <f aca="false">'Old system (cleaned)'!D22</f>
        <v>24600</v>
      </c>
      <c r="Q25" s="9" t="n">
        <f aca="false">'Old system (cleaned)'!I22</f>
        <v>0</v>
      </c>
      <c r="R25" s="9" t="n">
        <f aca="false">'Old system (cleaned)'!K22</f>
        <v>28900</v>
      </c>
      <c r="S25" s="9" t="n">
        <f aca="false">'Old system (cleaned)'!L22</f>
        <v>28900</v>
      </c>
      <c r="T25" s="9" t="n">
        <f aca="false">'Old system (cleaned)'!M22</f>
        <v>0</v>
      </c>
      <c r="U25" s="9" t="n">
        <f aca="false">'Old system (cleaned)'!N22</f>
        <v>5780</v>
      </c>
      <c r="V25" s="9" t="n">
        <f aca="false">'Old system (cleaned)'!O22</f>
        <v>9</v>
      </c>
      <c r="W25" s="9" t="n">
        <f aca="false">'Old system (cleaned)'!R22</f>
        <v>23111</v>
      </c>
      <c r="X25" s="9" t="n">
        <f aca="false">'Old system (cleaned)'!S22</f>
        <v>4914</v>
      </c>
      <c r="Y25" s="9" t="n">
        <f aca="false">'Old system (cleaned)'!T22</f>
        <v>67.5</v>
      </c>
      <c r="Z25" s="9" t="n">
        <f aca="false">IF(ISNUMBER(F25),ROUND(F25-P25,2),"Missing")</f>
        <v>0</v>
      </c>
      <c r="AA25" s="9" t="n">
        <f aca="false">IF(ISNUMBER(G25),ROUND(G25-Q25,2),"Missing")</f>
        <v>0</v>
      </c>
      <c r="AB25" s="9" t="n">
        <f aca="false">IF(ISNUMBER(H25),ROUND(H25-R25,2),"Missing")</f>
        <v>0</v>
      </c>
      <c r="AC25" s="9" t="n">
        <f aca="false">IF(ISNUMBER(I25),ROUND(I25-S25,2),"Missing")</f>
        <v>0</v>
      </c>
      <c r="AD25" s="9" t="n">
        <f aca="false">IF(ISNUMBER(J25),ROUND(J25-T25,2),"Missing")</f>
        <v>0</v>
      </c>
      <c r="AE25" s="9" t="n">
        <f aca="false">IF(ISNUMBER(K25),ROUND(K25-U25,2),"Missing")</f>
        <v>0</v>
      </c>
      <c r="AF25" s="9" t="n">
        <f aca="false">IF(ISNUMBER(L25),ROUND(L25-V25,2),"Missing")</f>
        <v>0</v>
      </c>
      <c r="AG25" s="9" t="n">
        <f aca="false">IF(ISNUMBER(M25),ROUND(M25-W25,2),"Missing")</f>
        <v>0</v>
      </c>
      <c r="AH25" s="9" t="n">
        <f aca="false">IF(ISNUMBER(N25),ROUND(N25-X25,2),"Missing")</f>
        <v>0</v>
      </c>
      <c r="AI25" s="9" t="n">
        <f aca="false">IF(ISNUMBER(O25),ROUND(O25-Y25,2),"Missing")</f>
        <v>0</v>
      </c>
      <c r="AJ25" s="8" t="str">
        <f aca="false">IF(COUNTIF(Z25:AI25,"Missing")&gt;0,"Missing in brioHR",IF(COUNTIF(Z25:AI25,"&lt;&gt;0")&gt;0,"Check","OK"))</f>
        <v>OK</v>
      </c>
    </row>
    <row r="26" customFormat="false" ht="15" hidden="false" customHeight="false" outlineLevel="0" collapsed="false">
      <c r="A26" s="8" t="str">
        <f aca="false">'Old system (cleaned)'!A23</f>
        <v>022</v>
      </c>
      <c r="B26" s="8" t="str">
        <f aca="false">'Old system (cleaned)'!B23</f>
        <v>HAFIZ BIN SALLEH</v>
      </c>
      <c r="C26" s="8" t="str">
        <f aca="false">'Old system (cleaned)'!C23</f>
        <v>Sales</v>
      </c>
      <c r="D26" s="8" t="n">
        <f aca="false">IFERROR(INDEX('brioHR export'!$AL$2:$AL$30,MATCH($A26,'brioHR export'!$A$2:$A$30,0)),"Missing")</f>
        <v>30</v>
      </c>
      <c r="E26" s="8" t="str">
        <f aca="false">IFERROR(INDEX('brioHR export'!$AI$2:$AI$30,MATCH($A26,'brioHR export'!$A$2:$A$30,0)),"Missing")</f>
        <v>Singapore Citizen</v>
      </c>
      <c r="F26" s="9" t="n">
        <f aca="false">IFERROR(N(INDEX('brioHR export'!$F$2:$F$30,MATCH($A26,'brioHR export'!$A$2:$A$30,0))),"Missing")</f>
        <v>19800</v>
      </c>
      <c r="G26" s="9" t="n">
        <f aca="false">IFERROR(N(INDEX('brioHR export'!$I$2:$I$30,MATCH($A26,'brioHR export'!$A$2:$A$30,0))),"Missing")</f>
        <v>0</v>
      </c>
      <c r="H26" s="9" t="n">
        <f aca="false">IFERROR(N(INDEX('brioHR export'!$S$2:$S$30,MATCH($A26,'brioHR export'!$A$2:$A$30,0))),"Missing")</f>
        <v>22000</v>
      </c>
      <c r="I26" s="9" t="n">
        <f aca="false">IFERROR(N(INDEX('brioHR export'!$U$2:$U$30,MATCH($A26,'brioHR export'!$A$2:$A$30,0))),"Missing")</f>
        <v>22000</v>
      </c>
      <c r="J26" s="9" t="n">
        <f aca="false">IFERROR(N(INDEX('brioHR export'!$V$2:$V$30,MATCH($A26,'brioHR export'!$A$2:$A$30,0))),"Missing")</f>
        <v>0</v>
      </c>
      <c r="K26" s="9" t="n">
        <f aca="false">IFERROR(N(INDEX('brioHR export'!$T$2:$T$30,MATCH($A26,'brioHR export'!$A$2:$A$30,0))),"Missing")</f>
        <v>4400</v>
      </c>
      <c r="L26" s="9" t="n">
        <f aca="false">IFERROR(N(INDEX('brioHR export'!$W$2:$W$30,MATCH($A26,'brioHR export'!$A$2:$A$30,0)))+N(INDEX('brioHR export'!$X$2:$X$30,MATCH($A26,'brioHR export'!$A$2:$A$30,0)))+N(INDEX('brioHR export'!$Y$2:$Y$30,MATCH($A26,'brioHR export'!$A$2:$A$30,0)))+N(INDEX('brioHR export'!$Z$2:$Z$30,MATCH($A26,'brioHR export'!$A$2:$A$30,0))),"Missing")</f>
        <v>90</v>
      </c>
      <c r="M26" s="9" t="n">
        <f aca="false">IFERROR(N(INDEX('brioHR export'!$AD$2:$AD$30,MATCH($A26,'brioHR export'!$A$2:$A$30,0))),"Missing")</f>
        <v>17510</v>
      </c>
      <c r="N26" s="9" t="n">
        <f aca="false">IFERROR(N(INDEX('brioHR export'!$AE$2:$AE$30,MATCH($A26,'brioHR export'!$A$2:$A$30,0))),"Missing")</f>
        <v>3742</v>
      </c>
      <c r="O26" s="9" t="n">
        <f aca="false">IFERROR(N(INDEX('brioHR export'!$AF$2:$AF$30,MATCH($A26,'brioHR export'!$A$2:$A$30,0))),"Missing")</f>
        <v>55.02</v>
      </c>
      <c r="P26" s="9" t="n">
        <f aca="false">'Old system (cleaned)'!D23</f>
        <v>19800</v>
      </c>
      <c r="Q26" s="9" t="n">
        <f aca="false">'Old system (cleaned)'!I23</f>
        <v>0</v>
      </c>
      <c r="R26" s="9" t="n">
        <f aca="false">'Old system (cleaned)'!K23</f>
        <v>22000</v>
      </c>
      <c r="S26" s="9" t="n">
        <f aca="false">'Old system (cleaned)'!L23</f>
        <v>22000</v>
      </c>
      <c r="T26" s="9" t="n">
        <f aca="false">'Old system (cleaned)'!M23</f>
        <v>0</v>
      </c>
      <c r="U26" s="9" t="n">
        <f aca="false">'Old system (cleaned)'!N23</f>
        <v>4400</v>
      </c>
      <c r="V26" s="9" t="n">
        <f aca="false">'Old system (cleaned)'!O23</f>
        <v>90</v>
      </c>
      <c r="W26" s="9" t="n">
        <f aca="false">'Old system (cleaned)'!R23</f>
        <v>17510</v>
      </c>
      <c r="X26" s="9" t="n">
        <f aca="false">'Old system (cleaned)'!S23</f>
        <v>3742</v>
      </c>
      <c r="Y26" s="9" t="n">
        <f aca="false">'Old system (cleaned)'!T23</f>
        <v>55.02</v>
      </c>
      <c r="Z26" s="9" t="n">
        <f aca="false">IF(ISNUMBER(F26),ROUND(F26-P26,2),"Missing")</f>
        <v>0</v>
      </c>
      <c r="AA26" s="9" t="n">
        <f aca="false">IF(ISNUMBER(G26),ROUND(G26-Q26,2),"Missing")</f>
        <v>0</v>
      </c>
      <c r="AB26" s="9" t="n">
        <f aca="false">IF(ISNUMBER(H26),ROUND(H26-R26,2),"Missing")</f>
        <v>0</v>
      </c>
      <c r="AC26" s="9" t="n">
        <f aca="false">IF(ISNUMBER(I26),ROUND(I26-S26,2),"Missing")</f>
        <v>0</v>
      </c>
      <c r="AD26" s="9" t="n">
        <f aca="false">IF(ISNUMBER(J26),ROUND(J26-T26,2),"Missing")</f>
        <v>0</v>
      </c>
      <c r="AE26" s="9" t="n">
        <f aca="false">IF(ISNUMBER(K26),ROUND(K26-U26,2),"Missing")</f>
        <v>0</v>
      </c>
      <c r="AF26" s="9" t="n">
        <f aca="false">IF(ISNUMBER(L26),ROUND(L26-V26,2),"Missing")</f>
        <v>0</v>
      </c>
      <c r="AG26" s="9" t="n">
        <f aca="false">IF(ISNUMBER(M26),ROUND(M26-W26,2),"Missing")</f>
        <v>0</v>
      </c>
      <c r="AH26" s="9" t="n">
        <f aca="false">IF(ISNUMBER(N26),ROUND(N26-X26,2),"Missing")</f>
        <v>0</v>
      </c>
      <c r="AI26" s="9" t="n">
        <f aca="false">IF(ISNUMBER(O26),ROUND(O26-Y26,2),"Missing")</f>
        <v>0</v>
      </c>
      <c r="AJ26" s="8" t="str">
        <f aca="false">IF(COUNTIF(Z26:AI26,"Missing")&gt;0,"Missing in brioHR",IF(COUNTIF(Z26:AI26,"&lt;&gt;0")&gt;0,"Check","OK"))</f>
        <v>OK</v>
      </c>
    </row>
    <row r="27" customFormat="false" ht="15" hidden="false" customHeight="false" outlineLevel="0" collapsed="false">
      <c r="A27" s="8" t="str">
        <f aca="false">'Old system (cleaned)'!A24</f>
        <v>023</v>
      </c>
      <c r="B27" s="8" t="str">
        <f aca="false">'Old system (cleaned)'!B24</f>
        <v>VANESSA HO SHU TING</v>
      </c>
      <c r="C27" s="8" t="str">
        <f aca="false">'Old system (cleaned)'!C24</f>
        <v>Sales</v>
      </c>
      <c r="D27" s="8" t="n">
        <f aca="false">IFERROR(INDEX('brioHR export'!$AL$2:$AL$30,MATCH($A27,'brioHR export'!$A$2:$A$30,0)),"Missing")</f>
        <v>33</v>
      </c>
      <c r="E27" s="8" t="str">
        <f aca="false">IFERROR(INDEX('brioHR export'!$AI$2:$AI$30,MATCH($A27,'brioHR export'!$A$2:$A$30,0)),"Missing")</f>
        <v>Singapore Citizen</v>
      </c>
      <c r="F27" s="9" t="n">
        <f aca="false">IFERROR(N(INDEX('brioHR export'!$F$2:$F$30,MATCH($A27,'brioHR export'!$A$2:$A$30,0))),"Missing")</f>
        <v>23400</v>
      </c>
      <c r="G27" s="9" t="n">
        <f aca="false">IFERROR(N(INDEX('brioHR export'!$I$2:$I$30,MATCH($A27,'brioHR export'!$A$2:$A$30,0))),"Missing")</f>
        <v>0</v>
      </c>
      <c r="H27" s="9" t="n">
        <f aca="false">IFERROR(N(INDEX('brioHR export'!$S$2:$S$30,MATCH($A27,'brioHR export'!$A$2:$A$30,0))),"Missing")</f>
        <v>27200</v>
      </c>
      <c r="I27" s="9" t="n">
        <f aca="false">IFERROR(N(INDEX('brioHR export'!$U$2:$U$30,MATCH($A27,'brioHR export'!$A$2:$A$30,0))),"Missing")</f>
        <v>27200</v>
      </c>
      <c r="J27" s="9" t="n">
        <f aca="false">IFERROR(N(INDEX('brioHR export'!$V$2:$V$30,MATCH($A27,'brioHR export'!$A$2:$A$30,0))),"Missing")</f>
        <v>0</v>
      </c>
      <c r="K27" s="9" t="n">
        <f aca="false">IFERROR(N(INDEX('brioHR export'!$T$2:$T$30,MATCH($A27,'brioHR export'!$A$2:$A$30,0))),"Missing")</f>
        <v>5440</v>
      </c>
      <c r="L27" s="9" t="n">
        <f aca="false">IFERROR(N(INDEX('brioHR export'!$W$2:$W$30,MATCH($A27,'brioHR export'!$A$2:$A$30,0)))+N(INDEX('brioHR export'!$X$2:$X$30,MATCH($A27,'brioHR export'!$A$2:$A$30,0)))+N(INDEX('brioHR export'!$Y$2:$Y$30,MATCH($A27,'brioHR export'!$A$2:$A$30,0)))+N(INDEX('brioHR export'!$Z$2:$Z$30,MATCH($A27,'brioHR export'!$A$2:$A$30,0))),"Missing")</f>
        <v>9</v>
      </c>
      <c r="M27" s="9" t="n">
        <f aca="false">IFERROR(N(INDEX('brioHR export'!$AD$2:$AD$30,MATCH($A27,'brioHR export'!$A$2:$A$30,0))),"Missing")</f>
        <v>20551</v>
      </c>
      <c r="N27" s="9" t="n">
        <f aca="false">IFERROR(N(INDEX('brioHR export'!$AE$2:$AE$30,MATCH($A27,'brioHR export'!$A$2:$A$30,0))),"Missing")</f>
        <v>4625</v>
      </c>
      <c r="O27" s="9" t="n">
        <f aca="false">IFERROR(N(INDEX('brioHR export'!$AF$2:$AF$30,MATCH($A27,'brioHR export'!$A$2:$A$30,0))),"Missing")</f>
        <v>67.25</v>
      </c>
      <c r="P27" s="9" t="n">
        <f aca="false">'Old system (cleaned)'!D24</f>
        <v>23400</v>
      </c>
      <c r="Q27" s="9" t="n">
        <f aca="false">'Old system (cleaned)'!I24</f>
        <v>0</v>
      </c>
      <c r="R27" s="9" t="n">
        <f aca="false">'Old system (cleaned)'!K24</f>
        <v>27200</v>
      </c>
      <c r="S27" s="9" t="n">
        <f aca="false">'Old system (cleaned)'!L24</f>
        <v>27200</v>
      </c>
      <c r="T27" s="9" t="n">
        <f aca="false">'Old system (cleaned)'!M24</f>
        <v>0</v>
      </c>
      <c r="U27" s="9" t="n">
        <f aca="false">'Old system (cleaned)'!N24</f>
        <v>5440</v>
      </c>
      <c r="V27" s="9" t="n">
        <f aca="false">'Old system (cleaned)'!O24</f>
        <v>9</v>
      </c>
      <c r="W27" s="9" t="n">
        <f aca="false">'Old system (cleaned)'!R24</f>
        <v>20551</v>
      </c>
      <c r="X27" s="9" t="n">
        <f aca="false">'Old system (cleaned)'!S24</f>
        <v>4625</v>
      </c>
      <c r="Y27" s="9" t="n">
        <f aca="false">'Old system (cleaned)'!T24</f>
        <v>67.25</v>
      </c>
      <c r="Z27" s="9" t="n">
        <f aca="false">IF(ISNUMBER(F27),ROUND(F27-P27,2),"Missing")</f>
        <v>0</v>
      </c>
      <c r="AA27" s="9" t="n">
        <f aca="false">IF(ISNUMBER(G27),ROUND(G27-Q27,2),"Missing")</f>
        <v>0</v>
      </c>
      <c r="AB27" s="9" t="n">
        <f aca="false">IF(ISNUMBER(H27),ROUND(H27-R27,2),"Missing")</f>
        <v>0</v>
      </c>
      <c r="AC27" s="9" t="n">
        <f aca="false">IF(ISNUMBER(I27),ROUND(I27-S27,2),"Missing")</f>
        <v>0</v>
      </c>
      <c r="AD27" s="9" t="n">
        <f aca="false">IF(ISNUMBER(J27),ROUND(J27-T27,2),"Missing")</f>
        <v>0</v>
      </c>
      <c r="AE27" s="9" t="n">
        <f aca="false">IF(ISNUMBER(K27),ROUND(K27-U27,2),"Missing")</f>
        <v>0</v>
      </c>
      <c r="AF27" s="9" t="n">
        <f aca="false">IF(ISNUMBER(L27),ROUND(L27-V27,2),"Missing")</f>
        <v>0</v>
      </c>
      <c r="AG27" s="9" t="n">
        <f aca="false">IF(ISNUMBER(M27),ROUND(M27-W27,2),"Missing")</f>
        <v>0</v>
      </c>
      <c r="AH27" s="9" t="n">
        <f aca="false">IF(ISNUMBER(N27),ROUND(N27-X27,2),"Missing")</f>
        <v>0</v>
      </c>
      <c r="AI27" s="9" t="n">
        <f aca="false">IF(ISNUMBER(O27),ROUND(O27-Y27,2),"Missing")</f>
        <v>0</v>
      </c>
      <c r="AJ27" s="8" t="str">
        <f aca="false">IF(COUNTIF(Z27:AI27,"Missing")&gt;0,"Missing in brioHR",IF(COUNTIF(Z27:AI27,"&lt;&gt;0")&gt;0,"Check","OK"))</f>
        <v>OK</v>
      </c>
    </row>
    <row r="28" customFormat="false" ht="15" hidden="false" customHeight="false" outlineLevel="0" collapsed="false">
      <c r="A28" s="8" t="str">
        <f aca="false">'Old system (cleaned)'!A25</f>
        <v>024</v>
      </c>
      <c r="B28" s="8" t="str">
        <f aca="false">'Old system (cleaned)'!B25</f>
        <v>ARVIND S/O MENON</v>
      </c>
      <c r="C28" s="8" t="str">
        <f aca="false">'Old system (cleaned)'!C25</f>
        <v>Sales</v>
      </c>
      <c r="D28" s="8" t="n">
        <f aca="false">IFERROR(INDEX('brioHR export'!$AL$2:$AL$30,MATCH($A28,'brioHR export'!$A$2:$A$30,0)),"Missing")</f>
        <v>45</v>
      </c>
      <c r="E28" s="8" t="str">
        <f aca="false">IFERROR(INDEX('brioHR export'!$AI$2:$AI$30,MATCH($A28,'brioHR export'!$A$2:$A$30,0)),"Missing")</f>
        <v>Singapore Permanent Resident</v>
      </c>
      <c r="F28" s="9" t="n">
        <f aca="false">IFERROR(N(INDEX('brioHR export'!$F$2:$F$30,MATCH($A28,'brioHR export'!$A$2:$A$30,0))),"Missing")</f>
        <v>58800</v>
      </c>
      <c r="G28" s="9" t="n">
        <f aca="false">IFERROR(N(INDEX('brioHR export'!$I$2:$I$30,MATCH($A28,'brioHR export'!$A$2:$A$30,0))),"Missing")</f>
        <v>5000</v>
      </c>
      <c r="H28" s="9" t="n">
        <f aca="false">IFERROR(N(INDEX('brioHR export'!$S$2:$S$30,MATCH($A28,'brioHR export'!$A$2:$A$30,0))),"Missing")</f>
        <v>73600</v>
      </c>
      <c r="I28" s="9" t="n">
        <f aca="false">IFERROR(N(INDEX('brioHR export'!$U$2:$U$30,MATCH($A28,'brioHR export'!$A$2:$A$30,0))),"Missing")</f>
        <v>48000</v>
      </c>
      <c r="J28" s="9" t="n">
        <f aca="false">IFERROR(N(INDEX('brioHR export'!$V$2:$V$30,MATCH($A28,'brioHR export'!$A$2:$A$30,0))),"Missing")</f>
        <v>5000</v>
      </c>
      <c r="K28" s="9" t="n">
        <f aca="false">IFERROR(N(INDEX('brioHR export'!$T$2:$T$30,MATCH($A28,'brioHR export'!$A$2:$A$30,0))),"Missing")</f>
        <v>10600</v>
      </c>
      <c r="L28" s="9" t="n">
        <f aca="false">IFERROR(N(INDEX('brioHR export'!$W$2:$W$30,MATCH($A28,'brioHR export'!$A$2:$A$30,0)))+N(INDEX('brioHR export'!$X$2:$X$30,MATCH($A28,'brioHR export'!$A$2:$A$30,0)))+N(INDEX('brioHR export'!$Y$2:$Y$30,MATCH($A28,'brioHR export'!$A$2:$A$30,0)))+N(INDEX('brioHR export'!$Z$2:$Z$30,MATCH($A28,'brioHR export'!$A$2:$A$30,0))),"Missing")</f>
        <v>120</v>
      </c>
      <c r="M28" s="9" t="n">
        <f aca="false">IFERROR(N(INDEX('brioHR export'!$AD$2:$AD$30,MATCH($A28,'brioHR export'!$A$2:$A$30,0))),"Missing")</f>
        <v>62880</v>
      </c>
      <c r="N28" s="9" t="n">
        <f aca="false">IFERROR(N(INDEX('brioHR export'!$AE$2:$AE$30,MATCH($A28,'brioHR export'!$A$2:$A$30,0))),"Missing")</f>
        <v>9010</v>
      </c>
      <c r="O28" s="9" t="n">
        <f aca="false">IFERROR(N(INDEX('brioHR export'!$AF$2:$AF$30,MATCH($A28,'brioHR export'!$A$2:$A$30,0))),"Missing")</f>
        <v>67.5</v>
      </c>
      <c r="P28" s="9" t="n">
        <f aca="false">'Old system (cleaned)'!D25</f>
        <v>58800</v>
      </c>
      <c r="Q28" s="9" t="n">
        <f aca="false">'Old system (cleaned)'!I25</f>
        <v>5000</v>
      </c>
      <c r="R28" s="9" t="n">
        <f aca="false">'Old system (cleaned)'!K25</f>
        <v>73600</v>
      </c>
      <c r="S28" s="9" t="n">
        <f aca="false">'Old system (cleaned)'!L25</f>
        <v>48000</v>
      </c>
      <c r="T28" s="9" t="n">
        <f aca="false">'Old system (cleaned)'!M25</f>
        <v>5000</v>
      </c>
      <c r="U28" s="9" t="n">
        <f aca="false">'Old system (cleaned)'!N25</f>
        <v>10600</v>
      </c>
      <c r="V28" s="9" t="n">
        <f aca="false">'Old system (cleaned)'!O25</f>
        <v>120</v>
      </c>
      <c r="W28" s="9" t="n">
        <f aca="false">'Old system (cleaned)'!R25</f>
        <v>62880</v>
      </c>
      <c r="X28" s="9" t="n">
        <f aca="false">'Old system (cleaned)'!S25</f>
        <v>9010</v>
      </c>
      <c r="Y28" s="9" t="n">
        <f aca="false">'Old system (cleaned)'!T25</f>
        <v>67.5</v>
      </c>
      <c r="Z28" s="9" t="n">
        <f aca="false">IF(ISNUMBER(F28),ROUND(F28-P28,2),"Missing")</f>
        <v>0</v>
      </c>
      <c r="AA28" s="9" t="n">
        <f aca="false">IF(ISNUMBER(G28),ROUND(G28-Q28,2),"Missing")</f>
        <v>0</v>
      </c>
      <c r="AB28" s="9" t="n">
        <f aca="false">IF(ISNUMBER(H28),ROUND(H28-R28,2),"Missing")</f>
        <v>0</v>
      </c>
      <c r="AC28" s="9" t="n">
        <f aca="false">IF(ISNUMBER(I28),ROUND(I28-S28,2),"Missing")</f>
        <v>0</v>
      </c>
      <c r="AD28" s="9" t="n">
        <f aca="false">IF(ISNUMBER(J28),ROUND(J28-T28,2),"Missing")</f>
        <v>0</v>
      </c>
      <c r="AE28" s="9" t="n">
        <f aca="false">IF(ISNUMBER(K28),ROUND(K28-U28,2),"Missing")</f>
        <v>0</v>
      </c>
      <c r="AF28" s="9" t="n">
        <f aca="false">IF(ISNUMBER(L28),ROUND(L28-V28,2),"Missing")</f>
        <v>0</v>
      </c>
      <c r="AG28" s="9" t="n">
        <f aca="false">IF(ISNUMBER(M28),ROUND(M28-W28,2),"Missing")</f>
        <v>0</v>
      </c>
      <c r="AH28" s="9" t="n">
        <f aca="false">IF(ISNUMBER(N28),ROUND(N28-X28,2),"Missing")</f>
        <v>0</v>
      </c>
      <c r="AI28" s="9" t="n">
        <f aca="false">IF(ISNUMBER(O28),ROUND(O28-Y28,2),"Missing")</f>
        <v>0</v>
      </c>
      <c r="AJ28" s="8" t="str">
        <f aca="false">IF(COUNTIF(Z28:AI28,"Missing")&gt;0,"Missing in brioHR",IF(COUNTIF(Z28:AI28,"&lt;&gt;0")&gt;0,"Check","OK"))</f>
        <v>OK</v>
      </c>
    </row>
    <row r="29" customFormat="false" ht="15" hidden="false" customHeight="false" outlineLevel="0" collapsed="false">
      <c r="A29" s="8" t="str">
        <f aca="false">'Old system (cleaned)'!A26</f>
        <v>025</v>
      </c>
      <c r="B29" s="8" t="str">
        <f aca="false">'Old system (cleaned)'!B26</f>
        <v>LIM AI LING</v>
      </c>
      <c r="C29" s="8" t="str">
        <f aca="false">'Old system (cleaned)'!C26</f>
        <v>Sales</v>
      </c>
      <c r="D29" s="8" t="n">
        <f aca="false">IFERROR(INDEX('brioHR export'!$AL$2:$AL$30,MATCH($A29,'brioHR export'!$A$2:$A$30,0)),"Missing")</f>
        <v>63</v>
      </c>
      <c r="E29" s="8" t="str">
        <f aca="false">IFERROR(INDEX('brioHR export'!$AI$2:$AI$30,MATCH($A29,'brioHR export'!$A$2:$A$30,0)),"Missing")</f>
        <v>Singapore Citizen</v>
      </c>
      <c r="F29" s="9" t="n">
        <f aca="false">IFERROR(N(INDEX('brioHR export'!$F$2:$F$30,MATCH($A29,'brioHR export'!$A$2:$A$30,0))),"Missing")</f>
        <v>18600</v>
      </c>
      <c r="G29" s="9" t="n">
        <f aca="false">IFERROR(N(INDEX('brioHR export'!$I$2:$I$30,MATCH($A29,'brioHR export'!$A$2:$A$30,0))),"Missing")</f>
        <v>0</v>
      </c>
      <c r="H29" s="9" t="n">
        <f aca="false">IFERROR(N(INDEX('brioHR export'!$S$2:$S$30,MATCH($A29,'brioHR export'!$A$2:$A$30,0))),"Missing")</f>
        <v>20850</v>
      </c>
      <c r="I29" s="9" t="n">
        <f aca="false">IFERROR(N(INDEX('brioHR export'!$U$2:$U$30,MATCH($A29,'brioHR export'!$A$2:$A$30,0))),"Missing")</f>
        <v>20850</v>
      </c>
      <c r="J29" s="9" t="n">
        <f aca="false">IFERROR(N(INDEX('brioHR export'!$V$2:$V$30,MATCH($A29,'brioHR export'!$A$2:$A$30,0))),"Missing")</f>
        <v>0</v>
      </c>
      <c r="K29" s="9" t="n">
        <f aca="false">IFERROR(N(INDEX('brioHR export'!$T$2:$T$30,MATCH($A29,'brioHR export'!$A$2:$A$30,0))),"Missing")</f>
        <v>2395</v>
      </c>
      <c r="L29" s="9" t="n">
        <f aca="false">IFERROR(N(INDEX('brioHR export'!$W$2:$W$30,MATCH($A29,'brioHR export'!$A$2:$A$30,0)))+N(INDEX('brioHR export'!$X$2:$X$30,MATCH($A29,'brioHR export'!$A$2:$A$30,0)))+N(INDEX('brioHR export'!$Y$2:$Y$30,MATCH($A29,'brioHR export'!$A$2:$A$30,0)))+N(INDEX('brioHR export'!$Z$2:$Z$30,MATCH($A29,'brioHR export'!$A$2:$A$30,0))),"Missing")</f>
        <v>6.5</v>
      </c>
      <c r="M29" s="9" t="n">
        <f aca="false">IFERROR(N(INDEX('brioHR export'!$AD$2:$AD$30,MATCH($A29,'brioHR export'!$A$2:$A$30,0))),"Missing")</f>
        <v>18448.5</v>
      </c>
      <c r="N29" s="9" t="n">
        <f aca="false">IFERROR(N(INDEX('brioHR export'!$AE$2:$AE$30,MATCH($A29,'brioHR export'!$A$2:$A$30,0))),"Missing")</f>
        <v>2506</v>
      </c>
      <c r="O29" s="9" t="n">
        <f aca="false">IFERROR(N(INDEX('brioHR export'!$AF$2:$AF$30,MATCH($A29,'brioHR export'!$A$2:$A$30,0))),"Missing")</f>
        <v>52.14</v>
      </c>
      <c r="P29" s="9" t="n">
        <f aca="false">'Old system (cleaned)'!D26</f>
        <v>18600</v>
      </c>
      <c r="Q29" s="9" t="n">
        <f aca="false">'Old system (cleaned)'!I26</f>
        <v>0</v>
      </c>
      <c r="R29" s="9" t="n">
        <f aca="false">'Old system (cleaned)'!K26</f>
        <v>20850</v>
      </c>
      <c r="S29" s="9" t="n">
        <f aca="false">'Old system (cleaned)'!L26</f>
        <v>20850</v>
      </c>
      <c r="T29" s="9" t="n">
        <f aca="false">'Old system (cleaned)'!M26</f>
        <v>0</v>
      </c>
      <c r="U29" s="9" t="n">
        <f aca="false">'Old system (cleaned)'!N26</f>
        <v>2604</v>
      </c>
      <c r="V29" s="9" t="n">
        <f aca="false">'Old system (cleaned)'!O26</f>
        <v>6.5</v>
      </c>
      <c r="W29" s="9" t="n">
        <f aca="false">'Old system (cleaned)'!R26</f>
        <v>18239.5</v>
      </c>
      <c r="X29" s="9" t="n">
        <f aca="false">'Old system (cleaned)'!S26</f>
        <v>2610</v>
      </c>
      <c r="Y29" s="9" t="n">
        <f aca="false">'Old system (cleaned)'!T26</f>
        <v>52.14</v>
      </c>
      <c r="Z29" s="9" t="n">
        <f aca="false">IF(ISNUMBER(F29),ROUND(F29-P29,2),"Missing")</f>
        <v>0</v>
      </c>
      <c r="AA29" s="9" t="n">
        <f aca="false">IF(ISNUMBER(G29),ROUND(G29-Q29,2),"Missing")</f>
        <v>0</v>
      </c>
      <c r="AB29" s="9" t="n">
        <f aca="false">IF(ISNUMBER(H29),ROUND(H29-R29,2),"Missing")</f>
        <v>0</v>
      </c>
      <c r="AC29" s="9" t="n">
        <f aca="false">IF(ISNUMBER(I29),ROUND(I29-S29,2),"Missing")</f>
        <v>0</v>
      </c>
      <c r="AD29" s="9" t="n">
        <f aca="false">IF(ISNUMBER(J29),ROUND(J29-T29,2),"Missing")</f>
        <v>0</v>
      </c>
      <c r="AE29" s="9" t="n">
        <f aca="false">IF(ISNUMBER(K29),ROUND(K29-U29,2),"Missing")</f>
        <v>-209</v>
      </c>
      <c r="AF29" s="9" t="n">
        <f aca="false">IF(ISNUMBER(L29),ROUND(L29-V29,2),"Missing")</f>
        <v>0</v>
      </c>
      <c r="AG29" s="9" t="n">
        <f aca="false">IF(ISNUMBER(M29),ROUND(M29-W29,2),"Missing")</f>
        <v>209</v>
      </c>
      <c r="AH29" s="9" t="n">
        <f aca="false">IF(ISNUMBER(N29),ROUND(N29-X29,2),"Missing")</f>
        <v>-104</v>
      </c>
      <c r="AI29" s="9" t="n">
        <f aca="false">IF(ISNUMBER(O29),ROUND(O29-Y29,2),"Missing")</f>
        <v>0</v>
      </c>
      <c r="AJ29" s="8" t="str">
        <f aca="false">IF(COUNTIF(Z29:AI29,"Missing")&gt;0,"Missing in brioHR",IF(COUNTIF(Z29:AI29,"&lt;&gt;0")&gt;0,"Check","OK"))</f>
        <v>Check</v>
      </c>
    </row>
    <row r="30" customFormat="false" ht="15" hidden="false" customHeight="false" outlineLevel="0" collapsed="false">
      <c r="A30" s="8" t="str">
        <f aca="false">'Old system (cleaned)'!A27</f>
        <v>026</v>
      </c>
      <c r="B30" s="8" t="str">
        <f aca="false">'Old system (cleaned)'!B27</f>
        <v>SEAN WONG ZHI HAO</v>
      </c>
      <c r="C30" s="8" t="str">
        <f aca="false">'Old system (cleaned)'!C27</f>
        <v>Sales</v>
      </c>
      <c r="D30" s="8" t="n">
        <f aca="false">IFERROR(INDEX('brioHR export'!$AL$2:$AL$30,MATCH($A30,'brioHR export'!$A$2:$A$30,0)),"Missing")</f>
        <v>39</v>
      </c>
      <c r="E30" s="8" t="str">
        <f aca="false">IFERROR(INDEX('brioHR export'!$AI$2:$AI$30,MATCH($A30,'brioHR export'!$A$2:$A$30,0)),"Missing")</f>
        <v>Singapore Citizen</v>
      </c>
      <c r="F30" s="9" t="n">
        <f aca="false">IFERROR(N(INDEX('brioHR export'!$F$2:$F$30,MATCH($A30,'brioHR export'!$A$2:$A$30,0))),"Missing")</f>
        <v>37800</v>
      </c>
      <c r="G30" s="9" t="n">
        <f aca="false">IFERROR(N(INDEX('brioHR export'!$I$2:$I$30,MATCH($A30,'brioHR export'!$A$2:$A$30,0))),"Missing")</f>
        <v>6000</v>
      </c>
      <c r="H30" s="9" t="n">
        <f aca="false">IFERROR(N(INDEX('brioHR export'!$S$2:$S$30,MATCH($A30,'brioHR export'!$A$2:$A$30,0))),"Missing")</f>
        <v>50200</v>
      </c>
      <c r="I30" s="9" t="n">
        <f aca="false">IFERROR(N(INDEX('brioHR export'!$U$2:$U$30,MATCH($A30,'brioHR export'!$A$2:$A$30,0))),"Missing")</f>
        <v>44200</v>
      </c>
      <c r="J30" s="9" t="n">
        <f aca="false">IFERROR(N(INDEX('brioHR export'!$V$2:$V$30,MATCH($A30,'brioHR export'!$A$2:$A$30,0))),"Missing")</f>
        <v>6000</v>
      </c>
      <c r="K30" s="9" t="n">
        <f aca="false">IFERROR(N(INDEX('brioHR export'!$T$2:$T$30,MATCH($A30,'brioHR export'!$A$2:$A$30,0))),"Missing")</f>
        <v>10040</v>
      </c>
      <c r="L30" s="9" t="n">
        <f aca="false">IFERROR(N(INDEX('brioHR export'!$W$2:$W$30,MATCH($A30,'brioHR export'!$A$2:$A$30,0)))+N(INDEX('brioHR export'!$X$2:$X$30,MATCH($A30,'brioHR export'!$A$2:$A$30,0)))+N(INDEX('brioHR export'!$Y$2:$Y$30,MATCH($A30,'brioHR export'!$A$2:$A$30,0)))+N(INDEX('brioHR export'!$Z$2:$Z$30,MATCH($A30,'brioHR export'!$A$2:$A$30,0))),"Missing")</f>
        <v>13</v>
      </c>
      <c r="M30" s="9" t="n">
        <f aca="false">IFERROR(N(INDEX('brioHR export'!$AD$2:$AD$30,MATCH($A30,'brioHR export'!$A$2:$A$30,0))),"Missing")</f>
        <v>40147</v>
      </c>
      <c r="N30" s="9" t="n">
        <f aca="false">IFERROR(N(INDEX('brioHR export'!$AE$2:$AE$30,MATCH($A30,'brioHR export'!$A$2:$A$30,0))),"Missing")</f>
        <v>8535</v>
      </c>
      <c r="O30" s="9" t="n">
        <f aca="false">IFERROR(N(INDEX('brioHR export'!$AF$2:$AF$30,MATCH($A30,'brioHR export'!$A$2:$A$30,0))),"Missing")</f>
        <v>67.5</v>
      </c>
      <c r="P30" s="9" t="n">
        <f aca="false">'Old system (cleaned)'!D27</f>
        <v>37800</v>
      </c>
      <c r="Q30" s="9" t="n">
        <f aca="false">'Old system (cleaned)'!I27</f>
        <v>6000</v>
      </c>
      <c r="R30" s="9" t="n">
        <f aca="false">'Old system (cleaned)'!K27</f>
        <v>50200</v>
      </c>
      <c r="S30" s="9" t="n">
        <f aca="false">'Old system (cleaned)'!L27</f>
        <v>44200</v>
      </c>
      <c r="T30" s="9" t="n">
        <f aca="false">'Old system (cleaned)'!M27</f>
        <v>6000</v>
      </c>
      <c r="U30" s="9" t="n">
        <f aca="false">'Old system (cleaned)'!N27</f>
        <v>10040</v>
      </c>
      <c r="V30" s="9" t="n">
        <f aca="false">'Old system (cleaned)'!O27</f>
        <v>13</v>
      </c>
      <c r="W30" s="9" t="n">
        <f aca="false">'Old system (cleaned)'!R27</f>
        <v>40147</v>
      </c>
      <c r="X30" s="9" t="n">
        <f aca="false">'Old system (cleaned)'!S27</f>
        <v>8535</v>
      </c>
      <c r="Y30" s="9" t="n">
        <f aca="false">'Old system (cleaned)'!T27</f>
        <v>67.5</v>
      </c>
      <c r="Z30" s="9" t="n">
        <f aca="false">IF(ISNUMBER(F30),ROUND(F30-P30,2),"Missing")</f>
        <v>0</v>
      </c>
      <c r="AA30" s="9" t="n">
        <f aca="false">IF(ISNUMBER(G30),ROUND(G30-Q30,2),"Missing")</f>
        <v>0</v>
      </c>
      <c r="AB30" s="9" t="n">
        <f aca="false">IF(ISNUMBER(H30),ROUND(H30-R30,2),"Missing")</f>
        <v>0</v>
      </c>
      <c r="AC30" s="9" t="n">
        <f aca="false">IF(ISNUMBER(I30),ROUND(I30-S30,2),"Missing")</f>
        <v>0</v>
      </c>
      <c r="AD30" s="9" t="n">
        <f aca="false">IF(ISNUMBER(J30),ROUND(J30-T30,2),"Missing")</f>
        <v>0</v>
      </c>
      <c r="AE30" s="9" t="n">
        <f aca="false">IF(ISNUMBER(K30),ROUND(K30-U30,2),"Missing")</f>
        <v>0</v>
      </c>
      <c r="AF30" s="9" t="n">
        <f aca="false">IF(ISNUMBER(L30),ROUND(L30-V30,2),"Missing")</f>
        <v>0</v>
      </c>
      <c r="AG30" s="9" t="n">
        <f aca="false">IF(ISNUMBER(M30),ROUND(M30-W30,2),"Missing")</f>
        <v>0</v>
      </c>
      <c r="AH30" s="9" t="n">
        <f aca="false">IF(ISNUMBER(N30),ROUND(N30-X30,2),"Missing")</f>
        <v>0</v>
      </c>
      <c r="AI30" s="9" t="n">
        <f aca="false">IF(ISNUMBER(O30),ROUND(O30-Y30,2),"Missing")</f>
        <v>0</v>
      </c>
      <c r="AJ30" s="8" t="str">
        <f aca="false">IF(COUNTIF(Z30:AI30,"Missing")&gt;0,"Missing in brioHR",IF(COUNTIF(Z30:AI30,"&lt;&gt;0")&gt;0,"Check","OK"))</f>
        <v>OK</v>
      </c>
    </row>
    <row r="31" customFormat="false" ht="15" hidden="false" customHeight="false" outlineLevel="0" collapsed="false">
      <c r="A31" s="8" t="str">
        <f aca="false">'Old system (cleaned)'!A28</f>
        <v>027</v>
      </c>
      <c r="B31" s="8" t="str">
        <f aca="false">'Old system (cleaned)'!B28</f>
        <v>NADIA BINTE YUSOF</v>
      </c>
      <c r="C31" s="8" t="str">
        <f aca="false">'Old system (cleaned)'!C28</f>
        <v>Sales</v>
      </c>
      <c r="D31" s="8" t="n">
        <f aca="false">IFERROR(INDEX('brioHR export'!$AL$2:$AL$30,MATCH($A31,'brioHR export'!$A$2:$A$30,0)),"Missing")</f>
        <v>27</v>
      </c>
      <c r="E31" s="8" t="str">
        <f aca="false">IFERROR(INDEX('brioHR export'!$AI$2:$AI$30,MATCH($A31,'brioHR export'!$A$2:$A$30,0)),"Missing")</f>
        <v>Singapore Citizen</v>
      </c>
      <c r="F31" s="9" t="n">
        <f aca="false">IFERROR(N(INDEX('brioHR export'!$F$2:$F$30,MATCH($A31,'brioHR export'!$A$2:$A$30,0))),"Missing")</f>
        <v>17700</v>
      </c>
      <c r="G31" s="9" t="n">
        <f aca="false">IFERROR(N(INDEX('brioHR export'!$I$2:$I$30,MATCH($A31,'brioHR export'!$A$2:$A$30,0))),"Missing")</f>
        <v>0</v>
      </c>
      <c r="H31" s="9" t="n">
        <f aca="false">IFERROR(N(INDEX('brioHR export'!$S$2:$S$30,MATCH($A31,'brioHR export'!$A$2:$A$30,0))),"Missing")</f>
        <v>19800</v>
      </c>
      <c r="I31" s="9" t="n">
        <f aca="false">IFERROR(N(INDEX('brioHR export'!$U$2:$U$30,MATCH($A31,'brioHR export'!$A$2:$A$30,0))),"Missing")</f>
        <v>19800</v>
      </c>
      <c r="J31" s="9" t="n">
        <f aca="false">IFERROR(N(INDEX('brioHR export'!$V$2:$V$30,MATCH($A31,'brioHR export'!$A$2:$A$30,0))),"Missing")</f>
        <v>0</v>
      </c>
      <c r="K31" s="9" t="n">
        <f aca="false">IFERROR(N(INDEX('brioHR export'!$T$2:$T$30,MATCH($A31,'brioHR export'!$A$2:$A$30,0))),"Missing")</f>
        <v>3960</v>
      </c>
      <c r="L31" s="9" t="n">
        <f aca="false">IFERROR(N(INDEX('brioHR export'!$W$2:$W$30,MATCH($A31,'brioHR export'!$A$2:$A$30,0)))+N(INDEX('brioHR export'!$X$2:$X$30,MATCH($A31,'brioHR export'!$A$2:$A$30,0)))+N(INDEX('brioHR export'!$Y$2:$Y$30,MATCH($A31,'brioHR export'!$A$2:$A$30,0)))+N(INDEX('brioHR export'!$Z$2:$Z$30,MATCH($A31,'brioHR export'!$A$2:$A$30,0))),"Missing")</f>
        <v>90</v>
      </c>
      <c r="M31" s="9" t="n">
        <f aca="false">IFERROR(N(INDEX('brioHR export'!$AD$2:$AD$30,MATCH($A31,'brioHR export'!$A$2:$A$30,0))),"Missing")</f>
        <v>15750</v>
      </c>
      <c r="N31" s="9" t="n">
        <f aca="false">IFERROR(N(INDEX('brioHR export'!$AE$2:$AE$30,MATCH($A31,'brioHR export'!$A$2:$A$30,0))),"Missing")</f>
        <v>3368</v>
      </c>
      <c r="O31" s="9" t="n">
        <f aca="false">IFERROR(N(INDEX('brioHR export'!$AF$2:$AF$30,MATCH($A31,'brioHR export'!$A$2:$A$30,0))),"Missing")</f>
        <v>49.52</v>
      </c>
      <c r="P31" s="9" t="n">
        <f aca="false">'Old system (cleaned)'!D28</f>
        <v>17700</v>
      </c>
      <c r="Q31" s="9" t="n">
        <f aca="false">'Old system (cleaned)'!I28</f>
        <v>0</v>
      </c>
      <c r="R31" s="9" t="n">
        <f aca="false">'Old system (cleaned)'!K28</f>
        <v>19800</v>
      </c>
      <c r="S31" s="9" t="n">
        <f aca="false">'Old system (cleaned)'!L28</f>
        <v>19800</v>
      </c>
      <c r="T31" s="9" t="n">
        <f aca="false">'Old system (cleaned)'!M28</f>
        <v>0</v>
      </c>
      <c r="U31" s="9" t="n">
        <f aca="false">'Old system (cleaned)'!N28</f>
        <v>3960</v>
      </c>
      <c r="V31" s="9" t="n">
        <f aca="false">'Old system (cleaned)'!O28</f>
        <v>90</v>
      </c>
      <c r="W31" s="9" t="n">
        <f aca="false">'Old system (cleaned)'!R28</f>
        <v>15750</v>
      </c>
      <c r="X31" s="9" t="n">
        <f aca="false">'Old system (cleaned)'!S28</f>
        <v>3368</v>
      </c>
      <c r="Y31" s="9" t="n">
        <f aca="false">'Old system (cleaned)'!T28</f>
        <v>49.52</v>
      </c>
      <c r="Z31" s="9" t="n">
        <f aca="false">IF(ISNUMBER(F31),ROUND(F31-P31,2),"Missing")</f>
        <v>0</v>
      </c>
      <c r="AA31" s="9" t="n">
        <f aca="false">IF(ISNUMBER(G31),ROUND(G31-Q31,2),"Missing")</f>
        <v>0</v>
      </c>
      <c r="AB31" s="9" t="n">
        <f aca="false">IF(ISNUMBER(H31),ROUND(H31-R31,2),"Missing")</f>
        <v>0</v>
      </c>
      <c r="AC31" s="9" t="n">
        <f aca="false">IF(ISNUMBER(I31),ROUND(I31-S31,2),"Missing")</f>
        <v>0</v>
      </c>
      <c r="AD31" s="9" t="n">
        <f aca="false">IF(ISNUMBER(J31),ROUND(J31-T31,2),"Missing")</f>
        <v>0</v>
      </c>
      <c r="AE31" s="9" t="n">
        <f aca="false">IF(ISNUMBER(K31),ROUND(K31-U31,2),"Missing")</f>
        <v>0</v>
      </c>
      <c r="AF31" s="9" t="n">
        <f aca="false">IF(ISNUMBER(L31),ROUND(L31-V31,2),"Missing")</f>
        <v>0</v>
      </c>
      <c r="AG31" s="9" t="n">
        <f aca="false">IF(ISNUMBER(M31),ROUND(M31-W31,2),"Missing")</f>
        <v>0</v>
      </c>
      <c r="AH31" s="9" t="n">
        <f aca="false">IF(ISNUMBER(N31),ROUND(N31-X31,2),"Missing")</f>
        <v>0</v>
      </c>
      <c r="AI31" s="9" t="n">
        <f aca="false">IF(ISNUMBER(O31),ROUND(O31-Y31,2),"Missing")</f>
        <v>0</v>
      </c>
      <c r="AJ31" s="8" t="str">
        <f aca="false">IF(COUNTIF(Z31:AI31,"Missing")&gt;0,"Missing in brioHR",IF(COUNTIF(Z31:AI31,"&lt;&gt;0")&gt;0,"Check","OK"))</f>
        <v>OK</v>
      </c>
    </row>
    <row r="32" customFormat="false" ht="15" hidden="false" customHeight="false" outlineLevel="0" collapsed="false">
      <c r="A32" s="8" t="str">
        <f aca="false">'Old system (cleaned)'!A29</f>
        <v>028</v>
      </c>
      <c r="B32" s="8" t="str">
        <f aca="false">'Old system (cleaned)'!B29</f>
        <v>DANIEL FERNANDEZ</v>
      </c>
      <c r="C32" s="8" t="str">
        <f aca="false">'Old system (cleaned)'!C29</f>
        <v>Sales</v>
      </c>
      <c r="D32" s="8" t="n">
        <f aca="false">IFERROR(INDEX('brioHR export'!$AL$2:$AL$30,MATCH($A32,'brioHR export'!$A$2:$A$30,0)),"Missing")</f>
        <v>35</v>
      </c>
      <c r="E32" s="8" t="str">
        <f aca="false">IFERROR(INDEX('brioHR export'!$AI$2:$AI$30,MATCH($A32,'brioHR export'!$A$2:$A$30,0)),"Missing")</f>
        <v>Singapore Citizen</v>
      </c>
      <c r="F32" s="9" t="n">
        <f aca="false">IFERROR(N(INDEX('brioHR export'!$F$2:$F$30,MATCH($A32,'brioHR export'!$A$2:$A$30,0))),"Missing")</f>
        <v>13800</v>
      </c>
      <c r="G32" s="9" t="n">
        <f aca="false">IFERROR(N(INDEX('brioHR export'!$I$2:$I$30,MATCH($A32,'brioHR export'!$A$2:$A$30,0))),"Missing")</f>
        <v>0</v>
      </c>
      <c r="H32" s="9" t="n">
        <f aca="false">IFERROR(N(INDEX('brioHR export'!$S$2:$S$30,MATCH($A32,'brioHR export'!$A$2:$A$30,0))),"Missing")</f>
        <v>15350</v>
      </c>
      <c r="I32" s="9" t="n">
        <f aca="false">IFERROR(N(INDEX('brioHR export'!$U$2:$U$30,MATCH($A32,'brioHR export'!$A$2:$A$30,0))),"Missing")</f>
        <v>15350</v>
      </c>
      <c r="J32" s="9" t="n">
        <f aca="false">IFERROR(N(INDEX('brioHR export'!$V$2:$V$30,MATCH($A32,'brioHR export'!$A$2:$A$30,0))),"Missing")</f>
        <v>0</v>
      </c>
      <c r="K32" s="9" t="n">
        <f aca="false">IFERROR(N(INDEX('brioHR export'!$T$2:$T$30,MATCH($A32,'brioHR export'!$A$2:$A$30,0))),"Missing")</f>
        <v>3070</v>
      </c>
      <c r="L32" s="9" t="n">
        <f aca="false">IFERROR(N(INDEX('brioHR export'!$W$2:$W$30,MATCH($A32,'brioHR export'!$A$2:$A$30,0)))+N(INDEX('brioHR export'!$X$2:$X$30,MATCH($A32,'brioHR export'!$A$2:$A$30,0)))+N(INDEX('brioHR export'!$Y$2:$Y$30,MATCH($A32,'brioHR export'!$A$2:$A$30,0)))+N(INDEX('brioHR export'!$Z$2:$Z$30,MATCH($A32,'brioHR export'!$A$2:$A$30,0))),"Missing")</f>
        <v>36</v>
      </c>
      <c r="M32" s="9" t="n">
        <f aca="false">IFERROR(N(INDEX('brioHR export'!$AD$2:$AD$30,MATCH($A32,'brioHR export'!$A$2:$A$30,0))),"Missing")</f>
        <v>12244</v>
      </c>
      <c r="N32" s="9" t="n">
        <f aca="false">IFERROR(N(INDEX('brioHR export'!$AE$2:$AE$30,MATCH($A32,'brioHR export'!$A$2:$A$30,0))),"Missing")</f>
        <v>2610</v>
      </c>
      <c r="O32" s="9" t="n">
        <f aca="false">IFERROR(N(INDEX('brioHR export'!$AF$2:$AF$30,MATCH($A32,'brioHR export'!$A$2:$A$30,0))),"Missing")</f>
        <v>33.75</v>
      </c>
      <c r="P32" s="9" t="n">
        <f aca="false">'Old system (cleaned)'!D29</f>
        <v>13800</v>
      </c>
      <c r="Q32" s="9" t="n">
        <f aca="false">'Old system (cleaned)'!I29</f>
        <v>0</v>
      </c>
      <c r="R32" s="9" t="n">
        <f aca="false">'Old system (cleaned)'!K29</f>
        <v>15350</v>
      </c>
      <c r="S32" s="9" t="n">
        <f aca="false">'Old system (cleaned)'!L29</f>
        <v>15350</v>
      </c>
      <c r="T32" s="9" t="n">
        <f aca="false">'Old system (cleaned)'!M29</f>
        <v>0</v>
      </c>
      <c r="U32" s="9" t="n">
        <f aca="false">'Old system (cleaned)'!N29</f>
        <v>3070</v>
      </c>
      <c r="V32" s="9" t="n">
        <f aca="false">'Old system (cleaned)'!O29</f>
        <v>36</v>
      </c>
      <c r="W32" s="9" t="n">
        <f aca="false">'Old system (cleaned)'!R29</f>
        <v>12244</v>
      </c>
      <c r="X32" s="9" t="n">
        <f aca="false">'Old system (cleaned)'!S29</f>
        <v>2610</v>
      </c>
      <c r="Y32" s="9" t="n">
        <f aca="false">'Old system (cleaned)'!T29</f>
        <v>33.75</v>
      </c>
      <c r="Z32" s="9" t="n">
        <f aca="false">IF(ISNUMBER(F32),ROUND(F32-P32,2),"Missing")</f>
        <v>0</v>
      </c>
      <c r="AA32" s="9" t="n">
        <f aca="false">IF(ISNUMBER(G32),ROUND(G32-Q32,2),"Missing")</f>
        <v>0</v>
      </c>
      <c r="AB32" s="9" t="n">
        <f aca="false">IF(ISNUMBER(H32),ROUND(H32-R32,2),"Missing")</f>
        <v>0</v>
      </c>
      <c r="AC32" s="9" t="n">
        <f aca="false">IF(ISNUMBER(I32),ROUND(I32-S32,2),"Missing")</f>
        <v>0</v>
      </c>
      <c r="AD32" s="9" t="n">
        <f aca="false">IF(ISNUMBER(J32),ROUND(J32-T32,2),"Missing")</f>
        <v>0</v>
      </c>
      <c r="AE32" s="9" t="n">
        <f aca="false">IF(ISNUMBER(K32),ROUND(K32-U32,2),"Missing")</f>
        <v>0</v>
      </c>
      <c r="AF32" s="9" t="n">
        <f aca="false">IF(ISNUMBER(L32),ROUND(L32-V32,2),"Missing")</f>
        <v>0</v>
      </c>
      <c r="AG32" s="9" t="n">
        <f aca="false">IF(ISNUMBER(M32),ROUND(M32-W32,2),"Missing")</f>
        <v>0</v>
      </c>
      <c r="AH32" s="9" t="n">
        <f aca="false">IF(ISNUMBER(N32),ROUND(N32-X32,2),"Missing")</f>
        <v>0</v>
      </c>
      <c r="AI32" s="9" t="n">
        <f aca="false">IF(ISNUMBER(O32),ROUND(O32-Y32,2),"Missing")</f>
        <v>0</v>
      </c>
      <c r="AJ32" s="8" t="str">
        <f aca="false">IF(COUNTIF(Z32:AI32,"Missing")&gt;0,"Missing in brioHR",IF(COUNTIF(Z32:AI32,"&lt;&gt;0")&gt;0,"Check","OK"))</f>
        <v>OK</v>
      </c>
    </row>
    <row r="33" customFormat="false" ht="15" hidden="false" customHeight="false" outlineLevel="0" collapsed="false">
      <c r="A33" s="8" t="str">
        <f aca="false">'Old system (cleaned)'!A30</f>
        <v>029</v>
      </c>
      <c r="B33" s="8" t="str">
        <f aca="false">'Old system (cleaned)'!B30</f>
        <v>ELIJAH CHEN YI XUAN</v>
      </c>
      <c r="C33" s="8" t="str">
        <f aca="false">'Old system (cleaned)'!C30</f>
        <v>Sales</v>
      </c>
      <c r="D33" s="8" t="str">
        <f aca="false">IFERROR(INDEX('brioHR export'!$AL$2:$AL$30,MATCH($A33,'brioHR export'!$A$2:$A$30,0)),"Missing")</f>
        <v>Missing</v>
      </c>
      <c r="E33" s="8" t="str">
        <f aca="false">IFERROR(INDEX('brioHR export'!$AI$2:$AI$30,MATCH($A33,'brioHR export'!$A$2:$A$30,0)),"Missing")</f>
        <v>Missing</v>
      </c>
      <c r="F33" s="9" t="str">
        <f aca="false">IFERROR(N(INDEX('brioHR export'!$F$2:$F$30,MATCH($A33,'brioHR export'!$A$2:$A$30,0))),"Missing")</f>
        <v>Missing</v>
      </c>
      <c r="G33" s="9" t="str">
        <f aca="false">IFERROR(N(INDEX('brioHR export'!$I$2:$I$30,MATCH($A33,'brioHR export'!$A$2:$A$30,0))),"Missing")</f>
        <v>Missing</v>
      </c>
      <c r="H33" s="9" t="str">
        <f aca="false">IFERROR(N(INDEX('brioHR export'!$S$2:$S$30,MATCH($A33,'brioHR export'!$A$2:$A$30,0))),"Missing")</f>
        <v>Missing</v>
      </c>
      <c r="I33" s="9" t="str">
        <f aca="false">IFERROR(N(INDEX('brioHR export'!$U$2:$U$30,MATCH($A33,'brioHR export'!$A$2:$A$30,0))),"Missing")</f>
        <v>Missing</v>
      </c>
      <c r="J33" s="9" t="str">
        <f aca="false">IFERROR(N(INDEX('brioHR export'!$V$2:$V$30,MATCH($A33,'brioHR export'!$A$2:$A$30,0))),"Missing")</f>
        <v>Missing</v>
      </c>
      <c r="K33" s="9" t="str">
        <f aca="false">IFERROR(N(INDEX('brioHR export'!$T$2:$T$30,MATCH($A33,'brioHR export'!$A$2:$A$30,0))),"Missing")</f>
        <v>Missing</v>
      </c>
      <c r="L33" s="9" t="str">
        <f aca="false">IFERROR(N(INDEX('brioHR export'!$W$2:$W$30,MATCH($A33,'brioHR export'!$A$2:$A$30,0)))+N(INDEX('brioHR export'!$X$2:$X$30,MATCH($A33,'brioHR export'!$A$2:$A$30,0)))+N(INDEX('brioHR export'!$Y$2:$Y$30,MATCH($A33,'brioHR export'!$A$2:$A$30,0)))+N(INDEX('brioHR export'!$Z$2:$Z$30,MATCH($A33,'brioHR export'!$A$2:$A$30,0))),"Missing")</f>
        <v>Missing</v>
      </c>
      <c r="M33" s="9" t="str">
        <f aca="false">IFERROR(N(INDEX('brioHR export'!$AD$2:$AD$30,MATCH($A33,'brioHR export'!$A$2:$A$30,0))),"Missing")</f>
        <v>Missing</v>
      </c>
      <c r="N33" s="9" t="str">
        <f aca="false">IFERROR(N(INDEX('brioHR export'!$AE$2:$AE$30,MATCH($A33,'brioHR export'!$A$2:$A$30,0))),"Missing")</f>
        <v>Missing</v>
      </c>
      <c r="O33" s="9" t="str">
        <f aca="false">IFERROR(N(INDEX('brioHR export'!$AF$2:$AF$30,MATCH($A33,'brioHR export'!$A$2:$A$30,0))),"Missing")</f>
        <v>Missing</v>
      </c>
      <c r="P33" s="9" t="n">
        <f aca="false">'Old system (cleaned)'!D30</f>
        <v>7000</v>
      </c>
      <c r="Q33" s="9" t="n">
        <f aca="false">'Old system (cleaned)'!I30</f>
        <v>0</v>
      </c>
      <c r="R33" s="9" t="n">
        <f aca="false">'Old system (cleaned)'!K30</f>
        <v>7850</v>
      </c>
      <c r="S33" s="9" t="n">
        <f aca="false">'Old system (cleaned)'!L30</f>
        <v>7850</v>
      </c>
      <c r="T33" s="9" t="n">
        <f aca="false">'Old system (cleaned)'!M30</f>
        <v>0</v>
      </c>
      <c r="U33" s="9" t="n">
        <f aca="false">'Old system (cleaned)'!N30</f>
        <v>1570</v>
      </c>
      <c r="V33" s="9" t="n">
        <f aca="false">'Old system (cleaned)'!O30</f>
        <v>3</v>
      </c>
      <c r="W33" s="9" t="n">
        <f aca="false">'Old system (cleaned)'!R30</f>
        <v>6277</v>
      </c>
      <c r="X33" s="9" t="n">
        <f aca="false">'Old system (cleaned)'!S30</f>
        <v>1335</v>
      </c>
      <c r="Y33" s="9" t="n">
        <f aca="false">'Old system (cleaned)'!T30</f>
        <v>19.63</v>
      </c>
      <c r="Z33" s="9" t="str">
        <f aca="false">IF(ISNUMBER(F33),ROUND(F33-P33,2),"Missing")</f>
        <v>Missing</v>
      </c>
      <c r="AA33" s="9" t="str">
        <f aca="false">IF(ISNUMBER(G33),ROUND(G33-Q33,2),"Missing")</f>
        <v>Missing</v>
      </c>
      <c r="AB33" s="9" t="str">
        <f aca="false">IF(ISNUMBER(H33),ROUND(H33-R33,2),"Missing")</f>
        <v>Missing</v>
      </c>
      <c r="AC33" s="9" t="str">
        <f aca="false">IF(ISNUMBER(I33),ROUND(I33-S33,2),"Missing")</f>
        <v>Missing</v>
      </c>
      <c r="AD33" s="9" t="str">
        <f aca="false">IF(ISNUMBER(J33),ROUND(J33-T33,2),"Missing")</f>
        <v>Missing</v>
      </c>
      <c r="AE33" s="9" t="str">
        <f aca="false">IF(ISNUMBER(K33),ROUND(K33-U33,2),"Missing")</f>
        <v>Missing</v>
      </c>
      <c r="AF33" s="9" t="str">
        <f aca="false">IF(ISNUMBER(L33),ROUND(L33-V33,2),"Missing")</f>
        <v>Missing</v>
      </c>
      <c r="AG33" s="9" t="str">
        <f aca="false">IF(ISNUMBER(M33),ROUND(M33-W33,2),"Missing")</f>
        <v>Missing</v>
      </c>
      <c r="AH33" s="9" t="str">
        <f aca="false">IF(ISNUMBER(N33),ROUND(N33-X33,2),"Missing")</f>
        <v>Missing</v>
      </c>
      <c r="AI33" s="9" t="str">
        <f aca="false">IF(ISNUMBER(O33),ROUND(O33-Y33,2),"Missing")</f>
        <v>Missing</v>
      </c>
      <c r="AJ33" s="8" t="str">
        <f aca="false">IF(COUNTIF(Z33:AI33,"Missing")&gt;0,"Missing in brioHR",IF(COUNTIF(Z33:AI33,"&lt;&gt;0")&gt;0,"Check","OK"))</f>
        <v>Missing in brioHR</v>
      </c>
    </row>
    <row r="34" customFormat="false" ht="15" hidden="false" customHeight="false" outlineLevel="0" collapsed="false">
      <c r="A34" s="8" t="str">
        <f aca="false">'Old system (cleaned)'!A31</f>
        <v>030</v>
      </c>
      <c r="B34" s="8" t="str">
        <f aca="false">'Old system (cleaned)'!B31</f>
        <v>ISABEL CHONG MEI XIN</v>
      </c>
      <c r="C34" s="8" t="str">
        <f aca="false">'Old system (cleaned)'!C31</f>
        <v>Sales</v>
      </c>
      <c r="D34" s="8" t="n">
        <f aca="false">IFERROR(INDEX('brioHR export'!$AL$2:$AL$30,MATCH($A34,'brioHR export'!$A$2:$A$30,0)),"Missing")</f>
        <v>42</v>
      </c>
      <c r="E34" s="8" t="str">
        <f aca="false">IFERROR(INDEX('brioHR export'!$AI$2:$AI$30,MATCH($A34,'brioHR export'!$A$2:$A$30,0)),"Missing")</f>
        <v>Singapore Citizen</v>
      </c>
      <c r="F34" s="9" t="n">
        <f aca="false">IFERROR(N(INDEX('brioHR export'!$F$2:$F$30,MATCH($A34,'brioHR export'!$A$2:$A$30,0))),"Missing")</f>
        <v>49200</v>
      </c>
      <c r="G34" s="9" t="n">
        <f aca="false">IFERROR(N(INDEX('brioHR export'!$I$2:$I$30,MATCH($A34,'brioHR export'!$A$2:$A$30,0))),"Missing")</f>
        <v>5000</v>
      </c>
      <c r="H34" s="9" t="n">
        <f aca="false">IFERROR(N(INDEX('brioHR export'!$S$2:$S$30,MATCH($A34,'brioHR export'!$A$2:$A$30,0))),"Missing")</f>
        <v>62400</v>
      </c>
      <c r="I34" s="9" t="n">
        <f aca="false">IFERROR(N(INDEX('brioHR export'!$U$2:$U$30,MATCH($A34,'brioHR export'!$A$2:$A$30,0))),"Missing")</f>
        <v>48000</v>
      </c>
      <c r="J34" s="9" t="n">
        <f aca="false">IFERROR(N(INDEX('brioHR export'!$V$2:$V$30,MATCH($A34,'brioHR export'!$A$2:$A$30,0))),"Missing")</f>
        <v>5000</v>
      </c>
      <c r="K34" s="9" t="n">
        <f aca="false">IFERROR(N(INDEX('brioHR export'!$T$2:$T$30,MATCH($A34,'brioHR export'!$A$2:$A$30,0))),"Missing")</f>
        <v>10600</v>
      </c>
      <c r="L34" s="9" t="n">
        <f aca="false">IFERROR(N(INDEX('brioHR export'!$W$2:$W$30,MATCH($A34,'brioHR export'!$A$2:$A$30,0)))+N(INDEX('brioHR export'!$X$2:$X$30,MATCH($A34,'brioHR export'!$A$2:$A$30,0)))+N(INDEX('brioHR export'!$Y$2:$Y$30,MATCH($A34,'brioHR export'!$A$2:$A$30,0)))+N(INDEX('brioHR export'!$Z$2:$Z$30,MATCH($A34,'brioHR export'!$A$2:$A$30,0))),"Missing")</f>
        <v>18</v>
      </c>
      <c r="M34" s="9" t="n">
        <f aca="false">IFERROR(N(INDEX('brioHR export'!$AD$2:$AD$30,MATCH($A34,'brioHR export'!$A$2:$A$30,0))),"Missing")</f>
        <v>51782</v>
      </c>
      <c r="N34" s="9" t="n">
        <f aca="false">IFERROR(N(INDEX('brioHR export'!$AE$2:$AE$30,MATCH($A34,'brioHR export'!$A$2:$A$30,0))),"Missing")</f>
        <v>9010</v>
      </c>
      <c r="O34" s="9" t="n">
        <f aca="false">IFERROR(N(INDEX('brioHR export'!$AF$2:$AF$30,MATCH($A34,'brioHR export'!$A$2:$A$30,0))),"Missing")</f>
        <v>67.5</v>
      </c>
      <c r="P34" s="9" t="n">
        <f aca="false">'Old system (cleaned)'!D31</f>
        <v>49200</v>
      </c>
      <c r="Q34" s="9" t="n">
        <f aca="false">'Old system (cleaned)'!I31</f>
        <v>5000</v>
      </c>
      <c r="R34" s="9" t="n">
        <f aca="false">'Old system (cleaned)'!K31</f>
        <v>62400</v>
      </c>
      <c r="S34" s="9" t="n">
        <f aca="false">'Old system (cleaned)'!L31</f>
        <v>48000</v>
      </c>
      <c r="T34" s="9" t="n">
        <f aca="false">'Old system (cleaned)'!M31</f>
        <v>5000</v>
      </c>
      <c r="U34" s="9" t="n">
        <f aca="false">'Old system (cleaned)'!N31</f>
        <v>10600</v>
      </c>
      <c r="V34" s="9" t="n">
        <f aca="false">'Old system (cleaned)'!O31</f>
        <v>18</v>
      </c>
      <c r="W34" s="9" t="n">
        <f aca="false">'Old system (cleaned)'!R31</f>
        <v>51782</v>
      </c>
      <c r="X34" s="9" t="n">
        <f aca="false">'Old system (cleaned)'!S31</f>
        <v>9010</v>
      </c>
      <c r="Y34" s="9" t="n">
        <f aca="false">'Old system (cleaned)'!T31</f>
        <v>67.5</v>
      </c>
      <c r="Z34" s="9" t="n">
        <f aca="false">IF(ISNUMBER(F34),ROUND(F34-P34,2),"Missing")</f>
        <v>0</v>
      </c>
      <c r="AA34" s="9" t="n">
        <f aca="false">IF(ISNUMBER(G34),ROUND(G34-Q34,2),"Missing")</f>
        <v>0</v>
      </c>
      <c r="AB34" s="9" t="n">
        <f aca="false">IF(ISNUMBER(H34),ROUND(H34-R34,2),"Missing")</f>
        <v>0</v>
      </c>
      <c r="AC34" s="9" t="n">
        <f aca="false">IF(ISNUMBER(I34),ROUND(I34-S34,2),"Missing")</f>
        <v>0</v>
      </c>
      <c r="AD34" s="9" t="n">
        <f aca="false">IF(ISNUMBER(J34),ROUND(J34-T34,2),"Missing")</f>
        <v>0</v>
      </c>
      <c r="AE34" s="9" t="n">
        <f aca="false">IF(ISNUMBER(K34),ROUND(K34-U34,2),"Missing")</f>
        <v>0</v>
      </c>
      <c r="AF34" s="9" t="n">
        <f aca="false">IF(ISNUMBER(L34),ROUND(L34-V34,2),"Missing")</f>
        <v>0</v>
      </c>
      <c r="AG34" s="9" t="n">
        <f aca="false">IF(ISNUMBER(M34),ROUND(M34-W34,2),"Missing")</f>
        <v>0</v>
      </c>
      <c r="AH34" s="9" t="n">
        <f aca="false">IF(ISNUMBER(N34),ROUND(N34-X34,2),"Missing")</f>
        <v>0</v>
      </c>
      <c r="AI34" s="9" t="n">
        <f aca="false">IF(ISNUMBER(O34),ROUND(O34-Y34,2),"Missing")</f>
        <v>0</v>
      </c>
      <c r="AJ34" s="8" t="str">
        <f aca="false">IF(COUNTIF(Z34:AI34,"Missing")&gt;0,"Missing in brioHR",IF(COUNTIF(Z34:AI34,"&lt;&gt;0")&gt;0,"Check","OK"))</f>
        <v>OK</v>
      </c>
    </row>
  </sheetData>
  <autoFilter ref="A4:AJ34"/>
  <conditionalFormatting sqref="Z5:AI34">
    <cfRule type="cellIs" priority="2" operator="notEqual" aboveAverage="0" equalAverage="0" bottom="0" percent="0" rank="0" text="" dxfId="0">
      <formula>0</formula>
    </cfRule>
  </conditionalFormatting>
  <conditionalFormatting sqref="AJ5:AJ34">
    <cfRule type="cellIs" priority="3" operator="notEqual" aboveAverage="0" equalAverage="0" bottom="0" percent="0" rank="0" text="" dxfId="0">
      <formula>"OK"</formula>
    </cfRule>
  </conditionalFormatting>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drawing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G30"/>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11"/>
    <col collapsed="false" customWidth="true" hidden="false" outlineLevel="0" max="2" min="2" style="0" width="28"/>
    <col collapsed="false" customWidth="true" hidden="false" outlineLevel="0" max="3" min="3" style="0" width="12"/>
    <col collapsed="false" customWidth="true" hidden="false" outlineLevel="0" max="4" min="4" style="0" width="13"/>
    <col collapsed="false" customWidth="true" hidden="false" outlineLevel="0" max="5" min="5" style="0" width="15"/>
    <col collapsed="false" customWidth="true" hidden="false" outlineLevel="0" max="6" min="6" style="0" width="12"/>
    <col collapsed="false" customWidth="true" hidden="false" outlineLevel="0" max="7" min="7" style="0" width="80"/>
  </cols>
  <sheetData>
    <row r="1" customFormat="false" ht="15" hidden="false" customHeight="false" outlineLevel="0" collapsed="false">
      <c r="A1" s="10" t="s">
        <v>318</v>
      </c>
    </row>
    <row r="3" customFormat="false" ht="23.85" hidden="false" customHeight="false" outlineLevel="0" collapsed="false">
      <c r="A3" s="7" t="s">
        <v>309</v>
      </c>
      <c r="B3" s="7" t="s">
        <v>310</v>
      </c>
      <c r="C3" s="7" t="s">
        <v>319</v>
      </c>
      <c r="D3" s="7" t="s">
        <v>320</v>
      </c>
      <c r="E3" s="7" t="s">
        <v>321</v>
      </c>
      <c r="F3" s="7" t="s">
        <v>302</v>
      </c>
      <c r="G3" s="7" t="s">
        <v>322</v>
      </c>
    </row>
    <row r="4" customFormat="false" ht="23.85" hidden="false" customHeight="false" outlineLevel="0" collapsed="false">
      <c r="A4" s="5" t="s">
        <v>99</v>
      </c>
      <c r="B4" s="5" t="s">
        <v>100</v>
      </c>
      <c r="C4" s="5" t="s">
        <v>323</v>
      </c>
      <c r="D4" s="14" t="s">
        <v>324</v>
      </c>
      <c r="E4" s="14" t="n">
        <f aca="false">Comparison!W33</f>
        <v>6277</v>
      </c>
      <c r="F4" s="14" t="s">
        <v>324</v>
      </c>
      <c r="G4" s="5" t="s">
        <v>325</v>
      </c>
    </row>
    <row r="5" customFormat="false" ht="35.05" hidden="false" customHeight="false" outlineLevel="0" collapsed="false">
      <c r="A5" s="5" t="s">
        <v>45</v>
      </c>
      <c r="B5" s="5" t="s">
        <v>46</v>
      </c>
      <c r="C5" s="5" t="s">
        <v>314</v>
      </c>
      <c r="D5" s="14" t="n">
        <f aca="false">Comparison!K8</f>
        <v>7548</v>
      </c>
      <c r="E5" s="14" t="n">
        <f aca="false">Comparison!U8</f>
        <v>7992</v>
      </c>
      <c r="F5" s="14" t="n">
        <f aca="false">Comparison!AE8</f>
        <v>-444</v>
      </c>
      <c r="G5" s="5" t="s">
        <v>326</v>
      </c>
    </row>
    <row r="6" customFormat="false" ht="35.05" hidden="false" customHeight="false" outlineLevel="0" collapsed="false">
      <c r="A6" s="5" t="s">
        <v>45</v>
      </c>
      <c r="B6" s="5" t="s">
        <v>46</v>
      </c>
      <c r="C6" s="5" t="s">
        <v>316</v>
      </c>
      <c r="D6" s="14" t="n">
        <f aca="false">Comparison!N8</f>
        <v>6882</v>
      </c>
      <c r="E6" s="14" t="n">
        <f aca="false">Comparison!X8</f>
        <v>7104</v>
      </c>
      <c r="F6" s="14" t="n">
        <f aca="false">Comparison!AH8</f>
        <v>-222</v>
      </c>
      <c r="G6" s="5" t="s">
        <v>326</v>
      </c>
    </row>
    <row r="7" customFormat="false" ht="35.05" hidden="false" customHeight="false" outlineLevel="0" collapsed="false">
      <c r="A7" s="5" t="s">
        <v>45</v>
      </c>
      <c r="B7" s="5" t="s">
        <v>46</v>
      </c>
      <c r="C7" s="5" t="s">
        <v>294</v>
      </c>
      <c r="D7" s="14" t="n">
        <f aca="false">Comparison!M8</f>
        <v>36840</v>
      </c>
      <c r="E7" s="14" t="n">
        <f aca="false">Comparison!W8</f>
        <v>36396</v>
      </c>
      <c r="F7" s="14" t="n">
        <f aca="false">Comparison!AG8</f>
        <v>444</v>
      </c>
      <c r="G7" s="5" t="s">
        <v>326</v>
      </c>
    </row>
    <row r="8" customFormat="false" ht="35.05" hidden="false" customHeight="false" outlineLevel="0" collapsed="false">
      <c r="A8" s="5" t="s">
        <v>51</v>
      </c>
      <c r="B8" s="5" t="s">
        <v>52</v>
      </c>
      <c r="C8" s="5" t="s">
        <v>314</v>
      </c>
      <c r="D8" s="14" t="n">
        <f aca="false">Comparison!K11</f>
        <v>4896</v>
      </c>
      <c r="E8" s="14" t="n">
        <f aca="false">Comparison!U11</f>
        <v>5184</v>
      </c>
      <c r="F8" s="14" t="n">
        <f aca="false">Comparison!AE11</f>
        <v>-288</v>
      </c>
      <c r="G8" s="5" t="s">
        <v>327</v>
      </c>
    </row>
    <row r="9" customFormat="false" ht="35.05" hidden="false" customHeight="false" outlineLevel="0" collapsed="false">
      <c r="A9" s="5" t="s">
        <v>51</v>
      </c>
      <c r="B9" s="5" t="s">
        <v>52</v>
      </c>
      <c r="C9" s="5" t="s">
        <v>316</v>
      </c>
      <c r="D9" s="14" t="n">
        <f aca="false">Comparison!N11</f>
        <v>4464</v>
      </c>
      <c r="E9" s="14" t="n">
        <f aca="false">Comparison!X11</f>
        <v>4608</v>
      </c>
      <c r="F9" s="14" t="n">
        <f aca="false">Comparison!AH11</f>
        <v>-144</v>
      </c>
      <c r="G9" s="5" t="s">
        <v>327</v>
      </c>
    </row>
    <row r="10" customFormat="false" ht="35.05" hidden="false" customHeight="false" outlineLevel="0" collapsed="false">
      <c r="A10" s="5" t="s">
        <v>51</v>
      </c>
      <c r="B10" s="5" t="s">
        <v>52</v>
      </c>
      <c r="C10" s="5" t="s">
        <v>294</v>
      </c>
      <c r="D10" s="14" t="n">
        <f aca="false">Comparison!M11</f>
        <v>23832</v>
      </c>
      <c r="E10" s="14" t="n">
        <f aca="false">Comparison!W11</f>
        <v>23544</v>
      </c>
      <c r="F10" s="14" t="n">
        <f aca="false">Comparison!AG11</f>
        <v>288</v>
      </c>
      <c r="G10" s="5" t="s">
        <v>327</v>
      </c>
    </row>
    <row r="11" customFormat="false" ht="35.05" hidden="false" customHeight="false" outlineLevel="0" collapsed="false">
      <c r="A11" s="5" t="s">
        <v>60</v>
      </c>
      <c r="B11" s="5" t="s">
        <v>61</v>
      </c>
      <c r="C11" s="5" t="s">
        <v>314</v>
      </c>
      <c r="D11" s="14" t="n">
        <f aca="false">Comparison!K14</f>
        <v>2701</v>
      </c>
      <c r="E11" s="14" t="n">
        <f aca="false">Comparison!U14</f>
        <v>2862</v>
      </c>
      <c r="F11" s="14" t="n">
        <f aca="false">Comparison!AE14</f>
        <v>-161</v>
      </c>
      <c r="G11" s="5" t="s">
        <v>328</v>
      </c>
    </row>
    <row r="12" customFormat="false" ht="35.05" hidden="false" customHeight="false" outlineLevel="0" collapsed="false">
      <c r="A12" s="5" t="s">
        <v>60</v>
      </c>
      <c r="B12" s="5" t="s">
        <v>61</v>
      </c>
      <c r="C12" s="5" t="s">
        <v>316</v>
      </c>
      <c r="D12" s="14" t="n">
        <f aca="false">Comparison!N14</f>
        <v>2469</v>
      </c>
      <c r="E12" s="14" t="n">
        <f aca="false">Comparison!X14</f>
        <v>2547</v>
      </c>
      <c r="F12" s="14" t="n">
        <f aca="false">Comparison!AH14</f>
        <v>-78</v>
      </c>
      <c r="G12" s="5" t="s">
        <v>328</v>
      </c>
    </row>
    <row r="13" customFormat="false" ht="35.05" hidden="false" customHeight="false" outlineLevel="0" collapsed="false">
      <c r="A13" s="5" t="s">
        <v>60</v>
      </c>
      <c r="B13" s="5" t="s">
        <v>61</v>
      </c>
      <c r="C13" s="5" t="s">
        <v>294</v>
      </c>
      <c r="D13" s="14" t="n">
        <f aca="false">Comparison!M14</f>
        <v>13199.82</v>
      </c>
      <c r="E13" s="14" t="n">
        <f aca="false">Comparison!W14</f>
        <v>13038.82</v>
      </c>
      <c r="F13" s="14" t="n">
        <f aca="false">Comparison!AG14</f>
        <v>161</v>
      </c>
      <c r="G13" s="5" t="s">
        <v>328</v>
      </c>
    </row>
    <row r="14" customFormat="false" ht="35.05" hidden="false" customHeight="false" outlineLevel="0" collapsed="false">
      <c r="A14" s="5" t="s">
        <v>66</v>
      </c>
      <c r="B14" s="5" t="s">
        <v>67</v>
      </c>
      <c r="C14" s="5" t="s">
        <v>314</v>
      </c>
      <c r="D14" s="14" t="n">
        <f aca="false">Comparison!K17</f>
        <v>1761</v>
      </c>
      <c r="E14" s="14" t="n">
        <f aca="false">Comparison!U17</f>
        <v>1914</v>
      </c>
      <c r="F14" s="14" t="n">
        <f aca="false">Comparison!AE17</f>
        <v>-153</v>
      </c>
      <c r="G14" s="5" t="s">
        <v>329</v>
      </c>
    </row>
    <row r="15" customFormat="false" ht="35.05" hidden="false" customHeight="false" outlineLevel="0" collapsed="false">
      <c r="A15" s="5" t="s">
        <v>66</v>
      </c>
      <c r="B15" s="5" t="s">
        <v>67</v>
      </c>
      <c r="C15" s="5" t="s">
        <v>316</v>
      </c>
      <c r="D15" s="14" t="n">
        <f aca="false">Comparison!N17</f>
        <v>1845</v>
      </c>
      <c r="E15" s="14" t="n">
        <f aca="false">Comparison!X17</f>
        <v>1922</v>
      </c>
      <c r="F15" s="14" t="n">
        <f aca="false">Comparison!AH17</f>
        <v>-77</v>
      </c>
      <c r="G15" s="5" t="s">
        <v>329</v>
      </c>
    </row>
    <row r="16" customFormat="false" ht="35.05" hidden="false" customHeight="false" outlineLevel="0" collapsed="false">
      <c r="A16" s="5" t="s">
        <v>66</v>
      </c>
      <c r="B16" s="5" t="s">
        <v>67</v>
      </c>
      <c r="C16" s="5" t="s">
        <v>294</v>
      </c>
      <c r="D16" s="14" t="n">
        <f aca="false">Comparison!M17</f>
        <v>13538.72</v>
      </c>
      <c r="E16" s="14" t="n">
        <f aca="false">Comparison!W17</f>
        <v>13385.72</v>
      </c>
      <c r="F16" s="14" t="n">
        <f aca="false">Comparison!AG17</f>
        <v>153</v>
      </c>
      <c r="G16" s="5" t="s">
        <v>329</v>
      </c>
    </row>
    <row r="17" customFormat="false" ht="35.05" hidden="false" customHeight="false" outlineLevel="0" collapsed="false">
      <c r="A17" s="5" t="s">
        <v>70</v>
      </c>
      <c r="B17" s="5" t="s">
        <v>71</v>
      </c>
      <c r="C17" s="5" t="s">
        <v>314</v>
      </c>
      <c r="D17" s="14" t="n">
        <f aca="false">Comparison!K19</f>
        <v>1955</v>
      </c>
      <c r="E17" s="14" t="n">
        <f aca="false">Comparison!U19</f>
        <v>2070</v>
      </c>
      <c r="F17" s="14" t="n">
        <f aca="false">Comparison!AE19</f>
        <v>-115</v>
      </c>
      <c r="G17" s="5" t="s">
        <v>326</v>
      </c>
    </row>
    <row r="18" customFormat="false" ht="35.05" hidden="false" customHeight="false" outlineLevel="0" collapsed="false">
      <c r="A18" s="5" t="s">
        <v>70</v>
      </c>
      <c r="B18" s="5" t="s">
        <v>71</v>
      </c>
      <c r="C18" s="5" t="s">
        <v>316</v>
      </c>
      <c r="D18" s="14" t="n">
        <f aca="false">Comparison!N19</f>
        <v>1785</v>
      </c>
      <c r="E18" s="14" t="n">
        <f aca="false">Comparison!X19</f>
        <v>1840</v>
      </c>
      <c r="F18" s="14" t="n">
        <f aca="false">Comparison!AH19</f>
        <v>-55</v>
      </c>
      <c r="G18" s="5" t="s">
        <v>326</v>
      </c>
    </row>
    <row r="19" customFormat="false" ht="35.05" hidden="false" customHeight="false" outlineLevel="0" collapsed="false">
      <c r="A19" s="5" t="s">
        <v>70</v>
      </c>
      <c r="B19" s="5" t="s">
        <v>71</v>
      </c>
      <c r="C19" s="5" t="s">
        <v>294</v>
      </c>
      <c r="D19" s="14" t="n">
        <f aca="false">Comparison!M19</f>
        <v>9520</v>
      </c>
      <c r="E19" s="14" t="n">
        <f aca="false">Comparison!W19</f>
        <v>9405</v>
      </c>
      <c r="F19" s="14" t="n">
        <f aca="false">Comparison!AG19</f>
        <v>115</v>
      </c>
      <c r="G19" s="5" t="s">
        <v>326</v>
      </c>
    </row>
    <row r="20" customFormat="false" ht="35.05" hidden="false" customHeight="false" outlineLevel="0" collapsed="false">
      <c r="A20" s="5" t="s">
        <v>76</v>
      </c>
      <c r="B20" s="5" t="s">
        <v>77</v>
      </c>
      <c r="C20" s="5" t="s">
        <v>314</v>
      </c>
      <c r="D20" s="14" t="n">
        <f aca="false">Comparison!K22</f>
        <v>2919</v>
      </c>
      <c r="E20" s="14" t="n">
        <f aca="false">Comparison!U22</f>
        <v>3092</v>
      </c>
      <c r="F20" s="14" t="n">
        <f aca="false">Comparison!AE22</f>
        <v>-173</v>
      </c>
      <c r="G20" s="5" t="s">
        <v>330</v>
      </c>
    </row>
    <row r="21" customFormat="false" ht="35.05" hidden="false" customHeight="false" outlineLevel="0" collapsed="false">
      <c r="A21" s="5" t="s">
        <v>76</v>
      </c>
      <c r="B21" s="5" t="s">
        <v>77</v>
      </c>
      <c r="C21" s="5" t="s">
        <v>316</v>
      </c>
      <c r="D21" s="14" t="n">
        <f aca="false">Comparison!N22</f>
        <v>2669</v>
      </c>
      <c r="E21" s="14" t="n">
        <f aca="false">Comparison!X22</f>
        <v>2753</v>
      </c>
      <c r="F21" s="14" t="n">
        <f aca="false">Comparison!AH22</f>
        <v>-84</v>
      </c>
      <c r="G21" s="5" t="s">
        <v>330</v>
      </c>
    </row>
    <row r="22" customFormat="false" ht="35.05" hidden="false" customHeight="false" outlineLevel="0" collapsed="false">
      <c r="A22" s="5" t="s">
        <v>76</v>
      </c>
      <c r="B22" s="5" t="s">
        <v>77</v>
      </c>
      <c r="C22" s="5" t="s">
        <v>294</v>
      </c>
      <c r="D22" s="14" t="n">
        <f aca="false">Comparison!M22</f>
        <v>14267.31</v>
      </c>
      <c r="E22" s="14" t="n">
        <f aca="false">Comparison!W22</f>
        <v>14094.31</v>
      </c>
      <c r="F22" s="14" t="n">
        <f aca="false">Comparison!AG22</f>
        <v>173</v>
      </c>
      <c r="G22" s="5" t="s">
        <v>330</v>
      </c>
    </row>
    <row r="23" customFormat="false" ht="35.05" hidden="false" customHeight="false" outlineLevel="0" collapsed="false">
      <c r="A23" s="5" t="s">
        <v>91</v>
      </c>
      <c r="B23" s="5" t="s">
        <v>92</v>
      </c>
      <c r="C23" s="5" t="s">
        <v>314</v>
      </c>
      <c r="D23" s="14" t="n">
        <f aca="false">Comparison!K29</f>
        <v>2395</v>
      </c>
      <c r="E23" s="14" t="n">
        <f aca="false">Comparison!U29</f>
        <v>2604</v>
      </c>
      <c r="F23" s="14" t="n">
        <f aca="false">Comparison!AE29</f>
        <v>-209</v>
      </c>
      <c r="G23" s="5" t="s">
        <v>331</v>
      </c>
    </row>
    <row r="24" customFormat="false" ht="35.05" hidden="false" customHeight="false" outlineLevel="0" collapsed="false">
      <c r="A24" s="5" t="s">
        <v>91</v>
      </c>
      <c r="B24" s="5" t="s">
        <v>92</v>
      </c>
      <c r="C24" s="5" t="s">
        <v>316</v>
      </c>
      <c r="D24" s="14" t="n">
        <f aca="false">Comparison!N29</f>
        <v>2506</v>
      </c>
      <c r="E24" s="14" t="n">
        <f aca="false">Comparison!X29</f>
        <v>2610</v>
      </c>
      <c r="F24" s="14" t="n">
        <f aca="false">Comparison!AH29</f>
        <v>-104</v>
      </c>
      <c r="G24" s="5" t="s">
        <v>331</v>
      </c>
    </row>
    <row r="25" customFormat="false" ht="35.05" hidden="false" customHeight="false" outlineLevel="0" collapsed="false">
      <c r="A25" s="5" t="s">
        <v>91</v>
      </c>
      <c r="B25" s="5" t="s">
        <v>92</v>
      </c>
      <c r="C25" s="5" t="s">
        <v>294</v>
      </c>
      <c r="D25" s="14" t="n">
        <f aca="false">Comparison!M29</f>
        <v>18448.5</v>
      </c>
      <c r="E25" s="14" t="n">
        <f aca="false">Comparison!W29</f>
        <v>18239.5</v>
      </c>
      <c r="F25" s="14" t="n">
        <f aca="false">Comparison!AG29</f>
        <v>209</v>
      </c>
      <c r="G25" s="5" t="s">
        <v>331</v>
      </c>
    </row>
    <row r="26" customFormat="false" ht="35.05" hidden="false" customHeight="false" outlineLevel="0" collapsed="false">
      <c r="A26" s="5" t="s">
        <v>64</v>
      </c>
      <c r="B26" s="5" t="s">
        <v>65</v>
      </c>
      <c r="C26" s="5" t="s">
        <v>313</v>
      </c>
      <c r="D26" s="14" t="n">
        <f aca="false">Comparison!F16</f>
        <v>27810</v>
      </c>
      <c r="E26" s="14" t="n">
        <f aca="false">Comparison!P16</f>
        <v>27900</v>
      </c>
      <c r="F26" s="14" t="n">
        <f aca="false">Comparison!Z16</f>
        <v>-90</v>
      </c>
      <c r="G26" s="5" t="s">
        <v>332</v>
      </c>
    </row>
    <row r="27" customFormat="false" ht="35.05" hidden="false" customHeight="false" outlineLevel="0" collapsed="false">
      <c r="A27" s="5" t="s">
        <v>64</v>
      </c>
      <c r="B27" s="5" t="s">
        <v>65</v>
      </c>
      <c r="C27" s="5" t="s">
        <v>284</v>
      </c>
      <c r="D27" s="14" t="n">
        <f aca="false">Comparison!H16</f>
        <v>27810</v>
      </c>
      <c r="E27" s="14" t="n">
        <f aca="false">Comparison!R16</f>
        <v>27900</v>
      </c>
      <c r="F27" s="14" t="n">
        <f aca="false">Comparison!AB16</f>
        <v>-90</v>
      </c>
      <c r="G27" s="5" t="s">
        <v>332</v>
      </c>
    </row>
    <row r="28" customFormat="false" ht="35.05" hidden="false" customHeight="false" outlineLevel="0" collapsed="false">
      <c r="A28" s="5" t="s">
        <v>64</v>
      </c>
      <c r="B28" s="5" t="s">
        <v>65</v>
      </c>
      <c r="C28" s="5" t="s">
        <v>294</v>
      </c>
      <c r="D28" s="14" t="n">
        <f aca="false">Comparison!M16</f>
        <v>22221</v>
      </c>
      <c r="E28" s="14" t="n">
        <f aca="false">Comparison!W16</f>
        <v>22311</v>
      </c>
      <c r="F28" s="14" t="n">
        <f aca="false">Comparison!AG16</f>
        <v>-90</v>
      </c>
      <c r="G28" s="5" t="s">
        <v>332</v>
      </c>
    </row>
    <row r="30" customFormat="false" ht="15" hidden="false" customHeight="false" outlineLevel="0" collapsed="false">
      <c r="A30" s="13" t="s">
        <v>333</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legacyDrawing r:id="rId2"/>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2026-11-03T02:40:23Z</dcterms:created>
  <dc:creator>openpyxl</dc:creator>
  <dc:description/>
  <dc:language>en-US</dc:language>
  <cp:lastModifiedBy/>
  <dcterms:modified xsi:type="dcterms:W3CDTF">2026-11-03T02:40:23Z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